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lanagan\Documents\Institute of Sport\IIS Work\Velocity Based Training Data\"/>
    </mc:Choice>
  </mc:AlternateContent>
  <bookViews>
    <workbookView xWindow="-110" yWindow="-110" windowWidth="23260" windowHeight="12580" activeTab="1"/>
  </bookViews>
  <sheets>
    <sheet name="GA_v_OP (m_s)" sheetId="1" r:id="rId1"/>
    <sheet name="GA_v_OP (degrees_s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AA10" i="2"/>
  <c r="AA9" i="2"/>
  <c r="AA8" i="2"/>
  <c r="Z9" i="2"/>
  <c r="Z10" i="2"/>
  <c r="Z11" i="2"/>
  <c r="Z8" i="2"/>
  <c r="Y9" i="2"/>
  <c r="Y10" i="2"/>
  <c r="Y11" i="2"/>
  <c r="Y8" i="2"/>
  <c r="X11" i="2"/>
  <c r="X10" i="2"/>
  <c r="X9" i="2"/>
  <c r="X8" i="2"/>
  <c r="V11" i="2"/>
  <c r="U11" i="2"/>
  <c r="V10" i="2"/>
  <c r="U10" i="2"/>
  <c r="W9" i="2"/>
  <c r="W8" i="2"/>
  <c r="V9" i="2"/>
  <c r="U9" i="2"/>
  <c r="V8" i="2"/>
  <c r="U8" i="2"/>
  <c r="W10" i="2" l="1"/>
  <c r="W1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" i="2"/>
</calcChain>
</file>

<file path=xl/sharedStrings.xml><?xml version="1.0" encoding="utf-8"?>
<sst xmlns="http://schemas.openxmlformats.org/spreadsheetml/2006/main" count="171" uniqueCount="35">
  <si>
    <t xml:space="preserve">Rep No. </t>
  </si>
  <si>
    <t xml:space="preserve">Exercise </t>
  </si>
  <si>
    <t>GymAware</t>
  </si>
  <si>
    <t>Output</t>
  </si>
  <si>
    <t>Velocity (m/s)</t>
  </si>
  <si>
    <t>Bench Press</t>
  </si>
  <si>
    <t>N/A</t>
  </si>
  <si>
    <t>Squat?</t>
  </si>
  <si>
    <t>(m/s)</t>
  </si>
  <si>
    <t xml:space="preserve">Squat </t>
  </si>
  <si>
    <t>Load (kg)</t>
  </si>
  <si>
    <r>
      <t>(</t>
    </r>
    <r>
      <rPr>
        <b/>
        <sz val="11"/>
        <color theme="1"/>
        <rFont val="Calibri"/>
        <family val="2"/>
      </rPr>
      <t>˚/s)</t>
    </r>
  </si>
  <si>
    <t>Dropped rep</t>
  </si>
  <si>
    <t>% 1RM</t>
  </si>
  <si>
    <t>Reps in Reserve</t>
  </si>
  <si>
    <t>Stroke Rate</t>
  </si>
  <si>
    <t>Rep</t>
  </si>
  <si>
    <t>20-22</t>
  </si>
  <si>
    <t>28-30</t>
  </si>
  <si>
    <t>32-34</t>
  </si>
  <si>
    <t>24-26</t>
  </si>
  <si>
    <t>Average (˚/s)</t>
  </si>
  <si>
    <t>StDev</t>
  </si>
  <si>
    <t>CoVar</t>
  </si>
  <si>
    <t>Equivalent</t>
  </si>
  <si>
    <t>Velocity</t>
  </si>
  <si>
    <t>RIR</t>
  </si>
  <si>
    <t>y</t>
  </si>
  <si>
    <t>m</t>
  </si>
  <si>
    <t>x</t>
  </si>
  <si>
    <t>c</t>
  </si>
  <si>
    <t>Range (lower)</t>
  </si>
  <si>
    <t>Range (upper)</t>
  </si>
  <si>
    <t>Ang Vel vs Con Vel</t>
  </si>
  <si>
    <t>Con Vel vs 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</si>
</sst>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GymAware</a:t>
            </a:r>
            <a:r>
              <a:rPr lang="en-IE" baseline="0"/>
              <a:t> vs Output Sports (all reps)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42935258092738E-2"/>
                  <c:y val="0.397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(m_s)'!$D$3:$D$63</c:f>
              <c:numCache>
                <c:formatCode>0.00</c:formatCode>
                <c:ptCount val="61"/>
                <c:pt idx="0">
                  <c:v>1.1200000000000001</c:v>
                </c:pt>
                <c:pt idx="1">
                  <c:v>1.4</c:v>
                </c:pt>
                <c:pt idx="2">
                  <c:v>1.2</c:v>
                </c:pt>
                <c:pt idx="3">
                  <c:v>1.44</c:v>
                </c:pt>
                <c:pt idx="4">
                  <c:v>1.51</c:v>
                </c:pt>
                <c:pt idx="5">
                  <c:v>1.37</c:v>
                </c:pt>
                <c:pt idx="6">
                  <c:v>1.47</c:v>
                </c:pt>
                <c:pt idx="7">
                  <c:v>1.58</c:v>
                </c:pt>
                <c:pt idx="8">
                  <c:v>1.62</c:v>
                </c:pt>
                <c:pt idx="9">
                  <c:v>1.48</c:v>
                </c:pt>
                <c:pt idx="10">
                  <c:v>1.1499999999999999</c:v>
                </c:pt>
                <c:pt idx="11">
                  <c:v>1</c:v>
                </c:pt>
                <c:pt idx="12">
                  <c:v>1.04</c:v>
                </c:pt>
                <c:pt idx="13">
                  <c:v>1.05</c:v>
                </c:pt>
                <c:pt idx="14">
                  <c:v>0.99</c:v>
                </c:pt>
                <c:pt idx="15">
                  <c:v>1</c:v>
                </c:pt>
                <c:pt idx="16">
                  <c:v>1.1000000000000001</c:v>
                </c:pt>
                <c:pt idx="17">
                  <c:v>0.62</c:v>
                </c:pt>
                <c:pt idx="18">
                  <c:v>0.67</c:v>
                </c:pt>
                <c:pt idx="19">
                  <c:v>0.66</c:v>
                </c:pt>
                <c:pt idx="21">
                  <c:v>1.87</c:v>
                </c:pt>
                <c:pt idx="22">
                  <c:v>1.72</c:v>
                </c:pt>
                <c:pt idx="23">
                  <c:v>1.7</c:v>
                </c:pt>
                <c:pt idx="24">
                  <c:v>1.3</c:v>
                </c:pt>
                <c:pt idx="25">
                  <c:v>1.23</c:v>
                </c:pt>
                <c:pt idx="26">
                  <c:v>1.26</c:v>
                </c:pt>
                <c:pt idx="27">
                  <c:v>0.96</c:v>
                </c:pt>
                <c:pt idx="28">
                  <c:v>0.93</c:v>
                </c:pt>
                <c:pt idx="29">
                  <c:v>0.88</c:v>
                </c:pt>
                <c:pt idx="30">
                  <c:v>0.69</c:v>
                </c:pt>
                <c:pt idx="31">
                  <c:v>0.63</c:v>
                </c:pt>
                <c:pt idx="32">
                  <c:v>0.47</c:v>
                </c:pt>
                <c:pt idx="33">
                  <c:v>0.45</c:v>
                </c:pt>
                <c:pt idx="34">
                  <c:v>0.32</c:v>
                </c:pt>
                <c:pt idx="35">
                  <c:v>0.32</c:v>
                </c:pt>
                <c:pt idx="36">
                  <c:v>0.19</c:v>
                </c:pt>
                <c:pt idx="37">
                  <c:v>0.89</c:v>
                </c:pt>
                <c:pt idx="38">
                  <c:v>0.86</c:v>
                </c:pt>
                <c:pt idx="39">
                  <c:v>0.8</c:v>
                </c:pt>
                <c:pt idx="40">
                  <c:v>0.71</c:v>
                </c:pt>
                <c:pt idx="41">
                  <c:v>0.69</c:v>
                </c:pt>
                <c:pt idx="42">
                  <c:v>0.71</c:v>
                </c:pt>
                <c:pt idx="43">
                  <c:v>0.56999999999999995</c:v>
                </c:pt>
                <c:pt idx="44">
                  <c:v>0.48</c:v>
                </c:pt>
                <c:pt idx="45">
                  <c:v>0.46</c:v>
                </c:pt>
                <c:pt idx="46">
                  <c:v>0.41</c:v>
                </c:pt>
                <c:pt idx="47">
                  <c:v>0.36</c:v>
                </c:pt>
                <c:pt idx="48">
                  <c:v>0.32</c:v>
                </c:pt>
                <c:pt idx="49">
                  <c:v>0.84</c:v>
                </c:pt>
                <c:pt idx="50">
                  <c:v>0.83</c:v>
                </c:pt>
                <c:pt idx="52">
                  <c:v>0.81</c:v>
                </c:pt>
                <c:pt idx="53">
                  <c:v>0.79</c:v>
                </c:pt>
                <c:pt idx="54">
                  <c:v>0.75</c:v>
                </c:pt>
                <c:pt idx="55">
                  <c:v>0.68</c:v>
                </c:pt>
                <c:pt idx="56">
                  <c:v>0.65</c:v>
                </c:pt>
                <c:pt idx="57">
                  <c:v>0.64</c:v>
                </c:pt>
                <c:pt idx="58">
                  <c:v>0.53</c:v>
                </c:pt>
                <c:pt idx="59">
                  <c:v>0.5</c:v>
                </c:pt>
                <c:pt idx="60">
                  <c:v>0.41</c:v>
                </c:pt>
              </c:numCache>
            </c:numRef>
          </c:xVal>
          <c:yVal>
            <c:numRef>
              <c:f>'GA_v_OP (m_s)'!$E$3:$E$63</c:f>
              <c:numCache>
                <c:formatCode>0.00</c:formatCode>
                <c:ptCount val="61"/>
                <c:pt idx="0">
                  <c:v>1.02</c:v>
                </c:pt>
                <c:pt idx="1">
                  <c:v>1.35</c:v>
                </c:pt>
                <c:pt idx="2">
                  <c:v>1.24</c:v>
                </c:pt>
                <c:pt idx="3">
                  <c:v>1.42</c:v>
                </c:pt>
                <c:pt idx="4">
                  <c:v>1.49</c:v>
                </c:pt>
                <c:pt idx="5">
                  <c:v>1.39</c:v>
                </c:pt>
                <c:pt idx="6">
                  <c:v>1.49</c:v>
                </c:pt>
                <c:pt idx="7">
                  <c:v>1.52</c:v>
                </c:pt>
                <c:pt idx="8">
                  <c:v>1.71</c:v>
                </c:pt>
                <c:pt idx="9">
                  <c:v>1.47</c:v>
                </c:pt>
                <c:pt idx="10">
                  <c:v>1.1599999999999999</c:v>
                </c:pt>
                <c:pt idx="11">
                  <c:v>1.01</c:v>
                </c:pt>
                <c:pt idx="12">
                  <c:v>0.97</c:v>
                </c:pt>
                <c:pt idx="13">
                  <c:v>1.08</c:v>
                </c:pt>
                <c:pt idx="14">
                  <c:v>0.98</c:v>
                </c:pt>
                <c:pt idx="15">
                  <c:v>1.02</c:v>
                </c:pt>
                <c:pt idx="16">
                  <c:v>0.99</c:v>
                </c:pt>
                <c:pt idx="17">
                  <c:v>0.67</c:v>
                </c:pt>
                <c:pt idx="18">
                  <c:v>0.69</c:v>
                </c:pt>
                <c:pt idx="19">
                  <c:v>0.55000000000000004</c:v>
                </c:pt>
                <c:pt idx="21">
                  <c:v>1.78</c:v>
                </c:pt>
                <c:pt idx="22">
                  <c:v>1.78</c:v>
                </c:pt>
                <c:pt idx="23">
                  <c:v>1.75</c:v>
                </c:pt>
                <c:pt idx="24">
                  <c:v>1.29</c:v>
                </c:pt>
                <c:pt idx="25">
                  <c:v>1.32</c:v>
                </c:pt>
                <c:pt idx="26">
                  <c:v>1.26</c:v>
                </c:pt>
                <c:pt idx="27">
                  <c:v>0.94</c:v>
                </c:pt>
                <c:pt idx="28">
                  <c:v>0.96</c:v>
                </c:pt>
                <c:pt idx="29">
                  <c:v>0.93</c:v>
                </c:pt>
                <c:pt idx="30">
                  <c:v>0.67</c:v>
                </c:pt>
                <c:pt idx="31">
                  <c:v>0.69</c:v>
                </c:pt>
                <c:pt idx="32">
                  <c:v>0.55000000000000004</c:v>
                </c:pt>
                <c:pt idx="33">
                  <c:v>0.52</c:v>
                </c:pt>
                <c:pt idx="34">
                  <c:v>0.33</c:v>
                </c:pt>
                <c:pt idx="35">
                  <c:v>0.32</c:v>
                </c:pt>
                <c:pt idx="37">
                  <c:v>0.95</c:v>
                </c:pt>
                <c:pt idx="38">
                  <c:v>0.84</c:v>
                </c:pt>
                <c:pt idx="39">
                  <c:v>0.72</c:v>
                </c:pt>
                <c:pt idx="40">
                  <c:v>0.78</c:v>
                </c:pt>
                <c:pt idx="41">
                  <c:v>0.7</c:v>
                </c:pt>
                <c:pt idx="42">
                  <c:v>0.7</c:v>
                </c:pt>
                <c:pt idx="43">
                  <c:v>0.5</c:v>
                </c:pt>
                <c:pt idx="44">
                  <c:v>0.41</c:v>
                </c:pt>
                <c:pt idx="45">
                  <c:v>0.52</c:v>
                </c:pt>
                <c:pt idx="46">
                  <c:v>0.43</c:v>
                </c:pt>
                <c:pt idx="47">
                  <c:v>0.36</c:v>
                </c:pt>
                <c:pt idx="48">
                  <c:v>0.36</c:v>
                </c:pt>
                <c:pt idx="49">
                  <c:v>0.78</c:v>
                </c:pt>
                <c:pt idx="50">
                  <c:v>0.88</c:v>
                </c:pt>
                <c:pt idx="52">
                  <c:v>0.83</c:v>
                </c:pt>
                <c:pt idx="53">
                  <c:v>0.77</c:v>
                </c:pt>
                <c:pt idx="54">
                  <c:v>0.8</c:v>
                </c:pt>
                <c:pt idx="55">
                  <c:v>0.74</c:v>
                </c:pt>
                <c:pt idx="56">
                  <c:v>0.71</c:v>
                </c:pt>
                <c:pt idx="57">
                  <c:v>0.69</c:v>
                </c:pt>
                <c:pt idx="58">
                  <c:v>0.5</c:v>
                </c:pt>
                <c:pt idx="59">
                  <c:v>0.5</c:v>
                </c:pt>
                <c:pt idx="60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1-4D56-BA0E-563AA8D4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66512"/>
        <c:axId val="443264872"/>
      </c:scatterChart>
      <c:valAx>
        <c:axId val="4432665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4872"/>
        <c:crosses val="autoZero"/>
        <c:crossBetween val="midCat"/>
      </c:valAx>
      <c:valAx>
        <c:axId val="4432648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GymAware</a:t>
            </a:r>
            <a:r>
              <a:rPr lang="en-IE" baseline="0"/>
              <a:t> vs Output Sports (bench press only)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42935258092738E-2"/>
                  <c:y val="0.397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(m_s)'!$D$3:$D$39</c:f>
              <c:numCache>
                <c:formatCode>0.00</c:formatCode>
                <c:ptCount val="37"/>
                <c:pt idx="0">
                  <c:v>1.1200000000000001</c:v>
                </c:pt>
                <c:pt idx="1">
                  <c:v>1.4</c:v>
                </c:pt>
                <c:pt idx="2">
                  <c:v>1.2</c:v>
                </c:pt>
                <c:pt idx="3">
                  <c:v>1.44</c:v>
                </c:pt>
                <c:pt idx="4">
                  <c:v>1.51</c:v>
                </c:pt>
                <c:pt idx="5">
                  <c:v>1.37</c:v>
                </c:pt>
                <c:pt idx="6">
                  <c:v>1.47</c:v>
                </c:pt>
                <c:pt idx="7">
                  <c:v>1.58</c:v>
                </c:pt>
                <c:pt idx="8">
                  <c:v>1.62</c:v>
                </c:pt>
                <c:pt idx="9">
                  <c:v>1.48</c:v>
                </c:pt>
                <c:pt idx="10">
                  <c:v>1.1499999999999999</c:v>
                </c:pt>
                <c:pt idx="11">
                  <c:v>1</c:v>
                </c:pt>
                <c:pt idx="12">
                  <c:v>1.04</c:v>
                </c:pt>
                <c:pt idx="13">
                  <c:v>1.05</c:v>
                </c:pt>
                <c:pt idx="14">
                  <c:v>0.99</c:v>
                </c:pt>
                <c:pt idx="15">
                  <c:v>1</c:v>
                </c:pt>
                <c:pt idx="16">
                  <c:v>1.1000000000000001</c:v>
                </c:pt>
                <c:pt idx="17">
                  <c:v>0.62</c:v>
                </c:pt>
                <c:pt idx="18">
                  <c:v>0.67</c:v>
                </c:pt>
                <c:pt idx="19">
                  <c:v>0.66</c:v>
                </c:pt>
                <c:pt idx="21">
                  <c:v>1.87</c:v>
                </c:pt>
                <c:pt idx="22">
                  <c:v>1.72</c:v>
                </c:pt>
                <c:pt idx="23">
                  <c:v>1.7</c:v>
                </c:pt>
                <c:pt idx="24">
                  <c:v>1.3</c:v>
                </c:pt>
                <c:pt idx="25">
                  <c:v>1.23</c:v>
                </c:pt>
                <c:pt idx="26">
                  <c:v>1.26</c:v>
                </c:pt>
                <c:pt idx="27">
                  <c:v>0.96</c:v>
                </c:pt>
                <c:pt idx="28">
                  <c:v>0.93</c:v>
                </c:pt>
                <c:pt idx="29">
                  <c:v>0.88</c:v>
                </c:pt>
                <c:pt idx="30">
                  <c:v>0.69</c:v>
                </c:pt>
                <c:pt idx="31">
                  <c:v>0.63</c:v>
                </c:pt>
                <c:pt idx="32">
                  <c:v>0.47</c:v>
                </c:pt>
                <c:pt idx="33">
                  <c:v>0.45</c:v>
                </c:pt>
                <c:pt idx="34">
                  <c:v>0.32</c:v>
                </c:pt>
                <c:pt idx="35">
                  <c:v>0.32</c:v>
                </c:pt>
                <c:pt idx="36">
                  <c:v>0.19</c:v>
                </c:pt>
              </c:numCache>
            </c:numRef>
          </c:xVal>
          <c:yVal>
            <c:numRef>
              <c:f>'GA_v_OP (m_s)'!$E$3:$E$39</c:f>
              <c:numCache>
                <c:formatCode>0.00</c:formatCode>
                <c:ptCount val="37"/>
                <c:pt idx="0">
                  <c:v>1.02</c:v>
                </c:pt>
                <c:pt idx="1">
                  <c:v>1.35</c:v>
                </c:pt>
                <c:pt idx="2">
                  <c:v>1.24</c:v>
                </c:pt>
                <c:pt idx="3">
                  <c:v>1.42</c:v>
                </c:pt>
                <c:pt idx="4">
                  <c:v>1.49</c:v>
                </c:pt>
                <c:pt idx="5">
                  <c:v>1.39</c:v>
                </c:pt>
                <c:pt idx="6">
                  <c:v>1.49</c:v>
                </c:pt>
                <c:pt idx="7">
                  <c:v>1.52</c:v>
                </c:pt>
                <c:pt idx="8">
                  <c:v>1.71</c:v>
                </c:pt>
                <c:pt idx="9">
                  <c:v>1.47</c:v>
                </c:pt>
                <c:pt idx="10">
                  <c:v>1.1599999999999999</c:v>
                </c:pt>
                <c:pt idx="11">
                  <c:v>1.01</c:v>
                </c:pt>
                <c:pt idx="12">
                  <c:v>0.97</c:v>
                </c:pt>
                <c:pt idx="13">
                  <c:v>1.08</c:v>
                </c:pt>
                <c:pt idx="14">
                  <c:v>0.98</c:v>
                </c:pt>
                <c:pt idx="15">
                  <c:v>1.02</c:v>
                </c:pt>
                <c:pt idx="16">
                  <c:v>0.99</c:v>
                </c:pt>
                <c:pt idx="17">
                  <c:v>0.67</c:v>
                </c:pt>
                <c:pt idx="18">
                  <c:v>0.69</c:v>
                </c:pt>
                <c:pt idx="19">
                  <c:v>0.55000000000000004</c:v>
                </c:pt>
                <c:pt idx="21">
                  <c:v>1.78</c:v>
                </c:pt>
                <c:pt idx="22">
                  <c:v>1.78</c:v>
                </c:pt>
                <c:pt idx="23">
                  <c:v>1.75</c:v>
                </c:pt>
                <c:pt idx="24">
                  <c:v>1.29</c:v>
                </c:pt>
                <c:pt idx="25">
                  <c:v>1.32</c:v>
                </c:pt>
                <c:pt idx="26">
                  <c:v>1.26</c:v>
                </c:pt>
                <c:pt idx="27">
                  <c:v>0.94</c:v>
                </c:pt>
                <c:pt idx="28">
                  <c:v>0.96</c:v>
                </c:pt>
                <c:pt idx="29">
                  <c:v>0.93</c:v>
                </c:pt>
                <c:pt idx="30">
                  <c:v>0.67</c:v>
                </c:pt>
                <c:pt idx="31">
                  <c:v>0.69</c:v>
                </c:pt>
                <c:pt idx="32">
                  <c:v>0.55000000000000004</c:v>
                </c:pt>
                <c:pt idx="33">
                  <c:v>0.52</c:v>
                </c:pt>
                <c:pt idx="34">
                  <c:v>0.33</c:v>
                </c:pt>
                <c:pt idx="35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1F-46E8-AADE-6476717AD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66512"/>
        <c:axId val="443264872"/>
      </c:scatterChart>
      <c:valAx>
        <c:axId val="4432665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4872"/>
        <c:crosses val="autoZero"/>
        <c:crossBetween val="midCat"/>
      </c:valAx>
      <c:valAx>
        <c:axId val="4432648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GymAware</a:t>
            </a:r>
            <a:r>
              <a:rPr lang="en-IE" baseline="0"/>
              <a:t> vs Output Sports (squat only)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42935258092738E-2"/>
                  <c:y val="0.397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(m_s)'!$D$40:$D$63</c:f>
              <c:numCache>
                <c:formatCode>0.00</c:formatCode>
                <c:ptCount val="24"/>
                <c:pt idx="0">
                  <c:v>0.89</c:v>
                </c:pt>
                <c:pt idx="1">
                  <c:v>0.86</c:v>
                </c:pt>
                <c:pt idx="2">
                  <c:v>0.8</c:v>
                </c:pt>
                <c:pt idx="3">
                  <c:v>0.71</c:v>
                </c:pt>
                <c:pt idx="4">
                  <c:v>0.69</c:v>
                </c:pt>
                <c:pt idx="5">
                  <c:v>0.71</c:v>
                </c:pt>
                <c:pt idx="6">
                  <c:v>0.56999999999999995</c:v>
                </c:pt>
                <c:pt idx="7">
                  <c:v>0.48</c:v>
                </c:pt>
                <c:pt idx="8">
                  <c:v>0.46</c:v>
                </c:pt>
                <c:pt idx="9">
                  <c:v>0.41</c:v>
                </c:pt>
                <c:pt idx="10">
                  <c:v>0.36</c:v>
                </c:pt>
                <c:pt idx="11">
                  <c:v>0.32</c:v>
                </c:pt>
                <c:pt idx="12">
                  <c:v>0.84</c:v>
                </c:pt>
                <c:pt idx="13">
                  <c:v>0.83</c:v>
                </c:pt>
                <c:pt idx="15">
                  <c:v>0.81</c:v>
                </c:pt>
                <c:pt idx="16">
                  <c:v>0.79</c:v>
                </c:pt>
                <c:pt idx="17">
                  <c:v>0.75</c:v>
                </c:pt>
                <c:pt idx="18">
                  <c:v>0.68</c:v>
                </c:pt>
                <c:pt idx="19">
                  <c:v>0.65</c:v>
                </c:pt>
                <c:pt idx="20">
                  <c:v>0.64</c:v>
                </c:pt>
                <c:pt idx="21">
                  <c:v>0.53</c:v>
                </c:pt>
                <c:pt idx="22">
                  <c:v>0.5</c:v>
                </c:pt>
                <c:pt idx="23">
                  <c:v>0.41</c:v>
                </c:pt>
              </c:numCache>
            </c:numRef>
          </c:xVal>
          <c:yVal>
            <c:numRef>
              <c:f>'GA_v_OP (m_s)'!$E$40:$E$63</c:f>
              <c:numCache>
                <c:formatCode>0.00</c:formatCode>
                <c:ptCount val="24"/>
                <c:pt idx="0">
                  <c:v>0.95</c:v>
                </c:pt>
                <c:pt idx="1">
                  <c:v>0.84</c:v>
                </c:pt>
                <c:pt idx="2">
                  <c:v>0.72</c:v>
                </c:pt>
                <c:pt idx="3">
                  <c:v>0.78</c:v>
                </c:pt>
                <c:pt idx="4">
                  <c:v>0.7</c:v>
                </c:pt>
                <c:pt idx="5">
                  <c:v>0.7</c:v>
                </c:pt>
                <c:pt idx="6">
                  <c:v>0.5</c:v>
                </c:pt>
                <c:pt idx="7">
                  <c:v>0.41</c:v>
                </c:pt>
                <c:pt idx="8">
                  <c:v>0.52</c:v>
                </c:pt>
                <c:pt idx="9">
                  <c:v>0.43</c:v>
                </c:pt>
                <c:pt idx="10">
                  <c:v>0.36</c:v>
                </c:pt>
                <c:pt idx="11">
                  <c:v>0.36</c:v>
                </c:pt>
                <c:pt idx="12">
                  <c:v>0.78</c:v>
                </c:pt>
                <c:pt idx="13">
                  <c:v>0.88</c:v>
                </c:pt>
                <c:pt idx="15">
                  <c:v>0.83</c:v>
                </c:pt>
                <c:pt idx="16">
                  <c:v>0.77</c:v>
                </c:pt>
                <c:pt idx="17">
                  <c:v>0.8</c:v>
                </c:pt>
                <c:pt idx="18">
                  <c:v>0.74</c:v>
                </c:pt>
                <c:pt idx="19">
                  <c:v>0.71</c:v>
                </c:pt>
                <c:pt idx="20">
                  <c:v>0.69</c:v>
                </c:pt>
                <c:pt idx="21">
                  <c:v>0.5</c:v>
                </c:pt>
                <c:pt idx="22">
                  <c:v>0.5</c:v>
                </c:pt>
                <c:pt idx="23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49-4A2B-924A-E87F45AFD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66512"/>
        <c:axId val="443264872"/>
      </c:scatterChart>
      <c:valAx>
        <c:axId val="4432665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4872"/>
        <c:crosses val="autoZero"/>
        <c:crossBetween val="midCat"/>
      </c:valAx>
      <c:valAx>
        <c:axId val="4432648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6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Concentic</a:t>
            </a:r>
            <a:r>
              <a:rPr lang="en-IE" b="1" baseline="0"/>
              <a:t> velocity vs Angular velocity</a:t>
            </a:r>
            <a:endParaRPr lang="en-IE" b="1"/>
          </a:p>
        </c:rich>
      </c:tx>
      <c:layout>
        <c:manualLayout>
          <c:xMode val="edge"/>
          <c:yMode val="edge"/>
          <c:x val="0.190874890638670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'GA_v_OP (degrees_s)'!$G$2</c:f>
              <c:strCache>
                <c:ptCount val="1"/>
                <c:pt idx="0">
                  <c:v>(˚/s)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673950131233596"/>
                  <c:y val="-3.74537037037037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(degrees_s)'!$F$3:$F$27</c:f>
              <c:numCache>
                <c:formatCode>General</c:formatCode>
                <c:ptCount val="25"/>
                <c:pt idx="0">
                  <c:v>0.81</c:v>
                </c:pt>
                <c:pt idx="1">
                  <c:v>0.91</c:v>
                </c:pt>
                <c:pt idx="2">
                  <c:v>0.84</c:v>
                </c:pt>
                <c:pt idx="3">
                  <c:v>0.84</c:v>
                </c:pt>
                <c:pt idx="4">
                  <c:v>0.71</c:v>
                </c:pt>
                <c:pt idx="5">
                  <c:v>0.78</c:v>
                </c:pt>
                <c:pt idx="6">
                  <c:v>0.68</c:v>
                </c:pt>
                <c:pt idx="7">
                  <c:v>0.72</c:v>
                </c:pt>
                <c:pt idx="8">
                  <c:v>0.7</c:v>
                </c:pt>
                <c:pt idx="9">
                  <c:v>0.6</c:v>
                </c:pt>
                <c:pt idx="10">
                  <c:v>0.63</c:v>
                </c:pt>
                <c:pt idx="11">
                  <c:v>0.53</c:v>
                </c:pt>
                <c:pt idx="12">
                  <c:v>0.47</c:v>
                </c:pt>
                <c:pt idx="13">
                  <c:v>0.54</c:v>
                </c:pt>
                <c:pt idx="14">
                  <c:v>0.56000000000000005</c:v>
                </c:pt>
                <c:pt idx="15">
                  <c:v>0.51</c:v>
                </c:pt>
                <c:pt idx="16">
                  <c:v>0.59</c:v>
                </c:pt>
                <c:pt idx="17">
                  <c:v>0.53</c:v>
                </c:pt>
                <c:pt idx="18">
                  <c:v>0.48</c:v>
                </c:pt>
                <c:pt idx="19">
                  <c:v>0.46</c:v>
                </c:pt>
                <c:pt idx="20">
                  <c:v>0.42</c:v>
                </c:pt>
                <c:pt idx="21">
                  <c:v>0.37</c:v>
                </c:pt>
                <c:pt idx="22">
                  <c:v>0.46</c:v>
                </c:pt>
                <c:pt idx="23">
                  <c:v>0.36</c:v>
                </c:pt>
                <c:pt idx="24">
                  <c:v>0.3</c:v>
                </c:pt>
              </c:numCache>
            </c:numRef>
          </c:xVal>
          <c:yVal>
            <c:numRef>
              <c:f>'GA_v_OP (degrees_s)'!$G$3:$G$27</c:f>
              <c:numCache>
                <c:formatCode>0</c:formatCode>
                <c:ptCount val="25"/>
                <c:pt idx="0">
                  <c:v>85</c:v>
                </c:pt>
                <c:pt idx="1">
                  <c:v>102</c:v>
                </c:pt>
                <c:pt idx="2">
                  <c:v>90</c:v>
                </c:pt>
                <c:pt idx="3">
                  <c:v>81</c:v>
                </c:pt>
                <c:pt idx="4">
                  <c:v>103</c:v>
                </c:pt>
                <c:pt idx="5">
                  <c:v>87</c:v>
                </c:pt>
                <c:pt idx="6">
                  <c:v>84</c:v>
                </c:pt>
                <c:pt idx="7">
                  <c:v>103</c:v>
                </c:pt>
                <c:pt idx="8">
                  <c:v>88</c:v>
                </c:pt>
                <c:pt idx="9">
                  <c:v>72</c:v>
                </c:pt>
                <c:pt idx="10">
                  <c:v>74</c:v>
                </c:pt>
                <c:pt idx="11">
                  <c:v>65</c:v>
                </c:pt>
                <c:pt idx="12">
                  <c:v>66</c:v>
                </c:pt>
                <c:pt idx="13">
                  <c:v>63</c:v>
                </c:pt>
                <c:pt idx="14">
                  <c:v>64</c:v>
                </c:pt>
                <c:pt idx="15">
                  <c:v>68</c:v>
                </c:pt>
                <c:pt idx="16">
                  <c:v>75</c:v>
                </c:pt>
                <c:pt idx="17">
                  <c:v>70</c:v>
                </c:pt>
                <c:pt idx="18">
                  <c:v>63</c:v>
                </c:pt>
                <c:pt idx="19">
                  <c:v>57</c:v>
                </c:pt>
                <c:pt idx="20">
                  <c:v>52</c:v>
                </c:pt>
                <c:pt idx="21">
                  <c:v>51</c:v>
                </c:pt>
                <c:pt idx="22">
                  <c:v>64</c:v>
                </c:pt>
                <c:pt idx="23">
                  <c:v>48</c:v>
                </c:pt>
                <c:pt idx="2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6D-47F0-AB83-8C2D2288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065256"/>
        <c:axId val="448065584"/>
      </c:scatterChart>
      <c:valAx>
        <c:axId val="448065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Mean Concentric Velocity (GymAware; 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65584"/>
        <c:crosses val="autoZero"/>
        <c:crossBetween val="midCat"/>
      </c:valAx>
      <c:valAx>
        <c:axId val="448065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Thigh Angular Velocity (deg/s)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65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Angular Velocity vs Reps in reserve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0314960629922"/>
          <c:y val="0.17171296296296296"/>
          <c:w val="0.84219685039370074"/>
          <c:h val="0.646813575386410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'GA_v_OP (degrees_s)'!$E$11</c:f>
              <c:strCache>
                <c:ptCount val="1"/>
                <c:pt idx="0">
                  <c:v>70%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(degrees_s)'!$D$11:$D$18</c:f>
              <c:numCache>
                <c:formatCode>General</c:formatCode>
                <c:ptCount val="8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</c:numCache>
            </c:numRef>
          </c:xVal>
          <c:yVal>
            <c:numRef>
              <c:f>'GA_v_OP (degrees_s)'!$G$11:$G$18</c:f>
              <c:numCache>
                <c:formatCode>0</c:formatCode>
                <c:ptCount val="8"/>
                <c:pt idx="0">
                  <c:v>88</c:v>
                </c:pt>
                <c:pt idx="1">
                  <c:v>72</c:v>
                </c:pt>
                <c:pt idx="2">
                  <c:v>74</c:v>
                </c:pt>
                <c:pt idx="3">
                  <c:v>65</c:v>
                </c:pt>
                <c:pt idx="4">
                  <c:v>66</c:v>
                </c:pt>
                <c:pt idx="5">
                  <c:v>63</c:v>
                </c:pt>
                <c:pt idx="6">
                  <c:v>64</c:v>
                </c:pt>
                <c:pt idx="7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B-4BDB-AB7D-C52869BFB21D}"/>
            </c:ext>
          </c:extLst>
        </c:ser>
        <c:ser>
          <c:idx val="1"/>
          <c:order val="1"/>
          <c:tx>
            <c:strRef>
              <c:f>'GA_v_OP (degrees_s)'!$E$19</c:f>
              <c:strCache>
                <c:ptCount val="1"/>
                <c:pt idx="0">
                  <c:v>80%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(degrees_s)'!$D$19:$D$24</c:f>
              <c:numCache>
                <c:formatCode>General</c:formatCode>
                <c:ptCount val="6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</c:numCache>
            </c:numRef>
          </c:xVal>
          <c:yVal>
            <c:numRef>
              <c:f>'GA_v_OP (degrees_s)'!$G$19:$G$24</c:f>
              <c:numCache>
                <c:formatCode>0</c:formatCode>
                <c:ptCount val="6"/>
                <c:pt idx="0">
                  <c:v>75</c:v>
                </c:pt>
                <c:pt idx="1">
                  <c:v>70</c:v>
                </c:pt>
                <c:pt idx="2">
                  <c:v>63</c:v>
                </c:pt>
                <c:pt idx="3">
                  <c:v>57</c:v>
                </c:pt>
                <c:pt idx="4">
                  <c:v>52</c:v>
                </c:pt>
                <c:pt idx="5">
                  <c:v>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1B-4BDB-AB7D-C52869BFB21D}"/>
            </c:ext>
          </c:extLst>
        </c:ser>
        <c:ser>
          <c:idx val="2"/>
          <c:order val="2"/>
          <c:tx>
            <c:strRef>
              <c:f>'GA_v_OP (degrees_s)'!$E$25</c:f>
              <c:strCache>
                <c:ptCount val="1"/>
                <c:pt idx="0">
                  <c:v>90%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(degrees_s)'!$D$25:$D$27</c:f>
              <c:numCache>
                <c:formatCode>General</c:formatCode>
                <c:ptCount val="3"/>
                <c:pt idx="0">
                  <c:v>-2</c:v>
                </c:pt>
                <c:pt idx="1">
                  <c:v>-1</c:v>
                </c:pt>
                <c:pt idx="2">
                  <c:v>0</c:v>
                </c:pt>
              </c:numCache>
            </c:numRef>
          </c:xVal>
          <c:yVal>
            <c:numRef>
              <c:f>'GA_v_OP (degrees_s)'!$G$25:$G$27</c:f>
              <c:numCache>
                <c:formatCode>0</c:formatCode>
                <c:ptCount val="3"/>
                <c:pt idx="0">
                  <c:v>64</c:v>
                </c:pt>
                <c:pt idx="1">
                  <c:v>48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1B-4BDB-AB7D-C52869BF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97896"/>
        <c:axId val="508694288"/>
      </c:scatterChart>
      <c:valAx>
        <c:axId val="50869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Repetitions in Reserve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4288"/>
        <c:crosses val="autoZero"/>
        <c:crossBetween val="midCat"/>
      </c:valAx>
      <c:valAx>
        <c:axId val="508694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%1RM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789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6666666666666666"/>
          <c:y val="0.56820501603966167"/>
          <c:w val="8.7337707786526678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Concentric velocity vs Reps in reserve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13648293963254"/>
          <c:y val="0.17171296296296296"/>
          <c:w val="0.8088635170603673"/>
          <c:h val="0.646813575386410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'GA_v_OP (degrees_s)'!$E$11</c:f>
              <c:strCache>
                <c:ptCount val="1"/>
                <c:pt idx="0">
                  <c:v>70%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(degrees_s)'!$D$11:$D$18</c:f>
              <c:numCache>
                <c:formatCode>General</c:formatCode>
                <c:ptCount val="8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</c:numCache>
            </c:numRef>
          </c:xVal>
          <c:yVal>
            <c:numRef>
              <c:f>'GA_v_OP (degrees_s)'!$F$11:$F$18</c:f>
              <c:numCache>
                <c:formatCode>General</c:formatCode>
                <c:ptCount val="8"/>
                <c:pt idx="0">
                  <c:v>0.7</c:v>
                </c:pt>
                <c:pt idx="1">
                  <c:v>0.6</c:v>
                </c:pt>
                <c:pt idx="2">
                  <c:v>0.63</c:v>
                </c:pt>
                <c:pt idx="3">
                  <c:v>0.53</c:v>
                </c:pt>
                <c:pt idx="4">
                  <c:v>0.47</c:v>
                </c:pt>
                <c:pt idx="5">
                  <c:v>0.54</c:v>
                </c:pt>
                <c:pt idx="6">
                  <c:v>0.56000000000000005</c:v>
                </c:pt>
                <c:pt idx="7">
                  <c:v>0.51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EA-440C-A6C8-71A8B19F848B}"/>
            </c:ext>
          </c:extLst>
        </c:ser>
        <c:ser>
          <c:idx val="1"/>
          <c:order val="1"/>
          <c:tx>
            <c:strRef>
              <c:f>'GA_v_OP (degrees_s)'!$E$19</c:f>
              <c:strCache>
                <c:ptCount val="1"/>
                <c:pt idx="0">
                  <c:v>80%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(degrees_s)'!$D$19:$D$24</c:f>
              <c:numCache>
                <c:formatCode>General</c:formatCode>
                <c:ptCount val="6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</c:numCache>
            </c:numRef>
          </c:xVal>
          <c:yVal>
            <c:numRef>
              <c:f>'GA_v_OP (degrees_s)'!$F$19:$F$24</c:f>
              <c:numCache>
                <c:formatCode>General</c:formatCode>
                <c:ptCount val="6"/>
                <c:pt idx="0">
                  <c:v>0.59</c:v>
                </c:pt>
                <c:pt idx="1">
                  <c:v>0.53</c:v>
                </c:pt>
                <c:pt idx="2">
                  <c:v>0.48</c:v>
                </c:pt>
                <c:pt idx="3">
                  <c:v>0.46</c:v>
                </c:pt>
                <c:pt idx="4">
                  <c:v>0.42</c:v>
                </c:pt>
                <c:pt idx="5">
                  <c:v>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EA-440C-A6C8-71A8B19F848B}"/>
            </c:ext>
          </c:extLst>
        </c:ser>
        <c:ser>
          <c:idx val="2"/>
          <c:order val="2"/>
          <c:tx>
            <c:strRef>
              <c:f>'GA_v_OP (degrees_s)'!$E$25</c:f>
              <c:strCache>
                <c:ptCount val="1"/>
                <c:pt idx="0">
                  <c:v>90%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'GA_v_OP (degrees_s)'!$D$25:$D$27</c:f>
              <c:numCache>
                <c:formatCode>General</c:formatCode>
                <c:ptCount val="3"/>
                <c:pt idx="0">
                  <c:v>-2</c:v>
                </c:pt>
                <c:pt idx="1">
                  <c:v>-1</c:v>
                </c:pt>
                <c:pt idx="2">
                  <c:v>0</c:v>
                </c:pt>
              </c:numCache>
            </c:numRef>
          </c:xVal>
          <c:yVal>
            <c:numRef>
              <c:f>'GA_v_OP (degrees_s)'!$F$25:$F$27</c:f>
              <c:numCache>
                <c:formatCode>General</c:formatCode>
                <c:ptCount val="3"/>
                <c:pt idx="0">
                  <c:v>0.46</c:v>
                </c:pt>
                <c:pt idx="1">
                  <c:v>0.36</c:v>
                </c:pt>
                <c:pt idx="2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EA-440C-A6C8-71A8B19F8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97896"/>
        <c:axId val="508694288"/>
      </c:scatterChart>
      <c:valAx>
        <c:axId val="50869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Repetitions in Reserve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4288"/>
        <c:crosses val="autoZero"/>
        <c:crossBetween val="midCat"/>
      </c:valAx>
      <c:valAx>
        <c:axId val="508694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Mean Concentric Velocity (GymAware; m/s)</a:t>
                </a:r>
              </a:p>
              <a:p>
                <a:pPr>
                  <a:defRPr sz="1050" b="1"/>
                </a:pPr>
                <a:endParaRPr lang="en-US" sz="105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789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6666666666666666"/>
          <c:y val="0.56820501603966167"/>
          <c:w val="8.7337707786526678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Angular Velocity at Stroke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'GA_v_OP (degrees_s)'!$V$8:$V$11</c:f>
                <c:numCache>
                  <c:formatCode>General</c:formatCode>
                  <c:ptCount val="4"/>
                  <c:pt idx="0">
                    <c:v>3.6757463338907259</c:v>
                  </c:pt>
                  <c:pt idx="1">
                    <c:v>3.3806170189140663</c:v>
                  </c:pt>
                  <c:pt idx="2">
                    <c:v>5.2148292823873383</c:v>
                  </c:pt>
                  <c:pt idx="3">
                    <c:v>3.6514837167011076</c:v>
                  </c:pt>
                </c:numCache>
              </c:numRef>
            </c:plus>
            <c:minus>
              <c:numRef>
                <c:f>'GA_v_OP (degrees_s)'!$V$8:$V$11</c:f>
                <c:numCache>
                  <c:formatCode>General</c:formatCode>
                  <c:ptCount val="4"/>
                  <c:pt idx="0">
                    <c:v>3.6757463338907259</c:v>
                  </c:pt>
                  <c:pt idx="1">
                    <c:v>3.3806170189140663</c:v>
                  </c:pt>
                  <c:pt idx="2">
                    <c:v>5.2148292823873383</c:v>
                  </c:pt>
                  <c:pt idx="3">
                    <c:v>3.6514837167011076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'GA_v_OP (degrees_s)'!$T$8:$T$11</c:f>
              <c:strCache>
                <c:ptCount val="4"/>
                <c:pt idx="0">
                  <c:v>20-22</c:v>
                </c:pt>
                <c:pt idx="1">
                  <c:v>24-26</c:v>
                </c:pt>
                <c:pt idx="2">
                  <c:v>28-30</c:v>
                </c:pt>
                <c:pt idx="3">
                  <c:v>32-34</c:v>
                </c:pt>
              </c:strCache>
            </c:strRef>
          </c:cat>
          <c:val>
            <c:numRef>
              <c:f>'GA_v_OP (degrees_s)'!$U$8:$U$11</c:f>
              <c:numCache>
                <c:formatCode>General</c:formatCode>
                <c:ptCount val="4"/>
                <c:pt idx="0" formatCode="0">
                  <c:v>74.8</c:v>
                </c:pt>
                <c:pt idx="1">
                  <c:v>81</c:v>
                </c:pt>
                <c:pt idx="2" formatCode="0">
                  <c:v>97.777777777777771</c:v>
                </c:pt>
                <c:pt idx="3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9-4A9E-B846-8600C703F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89120"/>
        <c:axId val="448064272"/>
      </c:lineChart>
      <c:catAx>
        <c:axId val="51138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Stroke Rate (spm)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64272"/>
        <c:crosses val="autoZero"/>
        <c:auto val="1"/>
        <c:lblAlgn val="ctr"/>
        <c:lblOffset val="100"/>
        <c:noMultiLvlLbl val="0"/>
      </c:catAx>
      <c:valAx>
        <c:axId val="448064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Thigh Angular Velocity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8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Concentric Velocity vs Reps in reserve (all sets)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0314960629922"/>
          <c:y val="0.17171296296296296"/>
          <c:w val="0.84219685039370074"/>
          <c:h val="0.64681357538641004"/>
        </c:manualLayout>
      </c:layout>
      <c:scatterChart>
        <c:scatterStyle val="lineMarker"/>
        <c:varyColors val="0"/>
        <c:ser>
          <c:idx val="2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527777777777782E-2"/>
                  <c:y val="9.731189851268591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(degrees_s)'!$D$11:$D$27</c:f>
              <c:numCache>
                <c:formatCode>General</c:formatCode>
                <c:ptCount val="17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</c:numCache>
            </c:numRef>
          </c:xVal>
          <c:yVal>
            <c:numRef>
              <c:f>'GA_v_OP (degrees_s)'!$F$11:$F$27</c:f>
              <c:numCache>
                <c:formatCode>General</c:formatCode>
                <c:ptCount val="17"/>
                <c:pt idx="0">
                  <c:v>0.7</c:v>
                </c:pt>
                <c:pt idx="1">
                  <c:v>0.6</c:v>
                </c:pt>
                <c:pt idx="2">
                  <c:v>0.63</c:v>
                </c:pt>
                <c:pt idx="3">
                  <c:v>0.53</c:v>
                </c:pt>
                <c:pt idx="4">
                  <c:v>0.47</c:v>
                </c:pt>
                <c:pt idx="5">
                  <c:v>0.54</c:v>
                </c:pt>
                <c:pt idx="6">
                  <c:v>0.56000000000000005</c:v>
                </c:pt>
                <c:pt idx="7">
                  <c:v>0.51</c:v>
                </c:pt>
                <c:pt idx="8">
                  <c:v>0.59</c:v>
                </c:pt>
                <c:pt idx="9">
                  <c:v>0.53</c:v>
                </c:pt>
                <c:pt idx="10">
                  <c:v>0.48</c:v>
                </c:pt>
                <c:pt idx="11">
                  <c:v>0.46</c:v>
                </c:pt>
                <c:pt idx="12">
                  <c:v>0.42</c:v>
                </c:pt>
                <c:pt idx="13">
                  <c:v>0.37</c:v>
                </c:pt>
                <c:pt idx="14">
                  <c:v>0.46</c:v>
                </c:pt>
                <c:pt idx="15">
                  <c:v>0.36</c:v>
                </c:pt>
                <c:pt idx="16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8E-4B49-AF52-C764D5A30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97896"/>
        <c:axId val="508694288"/>
      </c:scatterChart>
      <c:valAx>
        <c:axId val="50869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Repetitions in Reserve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4288"/>
        <c:crosses val="autoZero"/>
        <c:crossBetween val="midCat"/>
      </c:valAx>
      <c:valAx>
        <c:axId val="508694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%1RM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789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Angular Velocity vs Reps in reserve (all sets)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0314960629922"/>
          <c:y val="0.17171296296296296"/>
          <c:w val="0.84219685039370074"/>
          <c:h val="0.64681357538641004"/>
        </c:manualLayout>
      </c:layout>
      <c:scatterChart>
        <c:scatterStyle val="lineMarker"/>
        <c:varyColors val="0"/>
        <c:ser>
          <c:idx val="2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6527777777777782E-2"/>
                  <c:y val="9.731189851268591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'GA_v_OP (degrees_s)'!$D$11:$D$27</c:f>
              <c:numCache>
                <c:formatCode>General</c:formatCode>
                <c:ptCount val="17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</c:numCache>
            </c:numRef>
          </c:xVal>
          <c:yVal>
            <c:numRef>
              <c:f>'GA_v_OP (degrees_s)'!$G$11:$G$27</c:f>
              <c:numCache>
                <c:formatCode>0</c:formatCode>
                <c:ptCount val="17"/>
                <c:pt idx="0">
                  <c:v>88</c:v>
                </c:pt>
                <c:pt idx="1">
                  <c:v>72</c:v>
                </c:pt>
                <c:pt idx="2">
                  <c:v>74</c:v>
                </c:pt>
                <c:pt idx="3">
                  <c:v>65</c:v>
                </c:pt>
                <c:pt idx="4">
                  <c:v>66</c:v>
                </c:pt>
                <c:pt idx="5">
                  <c:v>63</c:v>
                </c:pt>
                <c:pt idx="6">
                  <c:v>64</c:v>
                </c:pt>
                <c:pt idx="7">
                  <c:v>68</c:v>
                </c:pt>
                <c:pt idx="8">
                  <c:v>75</c:v>
                </c:pt>
                <c:pt idx="9">
                  <c:v>70</c:v>
                </c:pt>
                <c:pt idx="10">
                  <c:v>63</c:v>
                </c:pt>
                <c:pt idx="11">
                  <c:v>57</c:v>
                </c:pt>
                <c:pt idx="12">
                  <c:v>52</c:v>
                </c:pt>
                <c:pt idx="13">
                  <c:v>51</c:v>
                </c:pt>
                <c:pt idx="14">
                  <c:v>64</c:v>
                </c:pt>
                <c:pt idx="15">
                  <c:v>48</c:v>
                </c:pt>
                <c:pt idx="16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2-49EF-9776-74F6A924F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97896"/>
        <c:axId val="508694288"/>
      </c:scatterChart>
      <c:valAx>
        <c:axId val="50869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Repetitions in Reserve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4288"/>
        <c:crosses val="autoZero"/>
        <c:crossBetween val="midCat"/>
      </c:valAx>
      <c:valAx>
        <c:axId val="508694288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Thigh</a:t>
                </a:r>
                <a:r>
                  <a:rPr lang="en-US" sz="1050" b="1" baseline="0"/>
                  <a:t> Angular Velocity (deg/s)</a:t>
                </a:r>
                <a:endParaRPr lang="en-US" sz="105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789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454025</xdr:colOff>
      <xdr:row>2</xdr:row>
      <xdr:rowOff>101600</xdr:rowOff>
    </xdr:from>
    <xdr:to>
      <xdr:col>12</xdr:col>
      <xdr:colOff>536575</xdr:colOff>
      <xdr:row>17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482600</xdr:colOff>
      <xdr:row>18</xdr:row>
      <xdr:rowOff>44450</xdr:rowOff>
    </xdr:from>
    <xdr:to>
      <xdr:col>12</xdr:col>
      <xdr:colOff>565150</xdr:colOff>
      <xdr:row>33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412750</xdr:colOff>
      <xdr:row>33</xdr:row>
      <xdr:rowOff>95250</xdr:rowOff>
    </xdr:from>
    <xdr:to>
      <xdr:col>12</xdr:col>
      <xdr:colOff>495300</xdr:colOff>
      <xdr:row>48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69850</xdr:rowOff>
    </xdr:from>
    <xdr:to>
      <xdr:col>14</xdr:col>
      <xdr:colOff>377825</xdr:colOff>
      <xdr:row>16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16</xdr:row>
      <xdr:rowOff>69850</xdr:rowOff>
    </xdr:from>
    <xdr:to>
      <xdr:col>14</xdr:col>
      <xdr:colOff>396875</xdr:colOff>
      <xdr:row>31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273050</xdr:colOff>
      <xdr:row>31</xdr:row>
      <xdr:rowOff>146050</xdr:rowOff>
    </xdr:from>
    <xdr:to>
      <xdr:col>14</xdr:col>
      <xdr:colOff>355600</xdr:colOff>
      <xdr:row>46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784225</xdr:colOff>
      <xdr:row>14</xdr:row>
      <xdr:rowOff>31750</xdr:rowOff>
    </xdr:from>
    <xdr:to>
      <xdr:col>24</xdr:col>
      <xdr:colOff>434975</xdr:colOff>
      <xdr:row>29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69850</xdr:colOff>
      <xdr:row>31</xdr:row>
      <xdr:rowOff>158750</xdr:rowOff>
    </xdr:from>
    <xdr:to>
      <xdr:col>7</xdr:col>
      <xdr:colOff>95250</xdr:colOff>
      <xdr:row>46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7</xdr:col>
      <xdr:colOff>25400</xdr:colOff>
      <xdr:row>61</xdr:row>
      <xdr:rowOff>165100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D14" sqref="D14"/>
    </sheetView>
  </sheetViews>
  <sheetFormatPr defaultRowHeight="14.5" x14ac:dyDescent="0.35"/>
  <cols>
    <col min="1" max="1" width="8.90625" style="19"/>
    <col min="2" max="2" width="13.90625" style="19" customWidth="1"/>
    <col min="3" max="3" width="11.6328125" style="20" customWidth="1"/>
    <col min="4" max="4" width="14.453125" style="19" customWidth="1"/>
    <col min="5" max="5" width="12.81640625" style="10" customWidth="1"/>
    <col min="6" max="6" width="11.90625" style="10" customWidth="1"/>
  </cols>
  <sheetData>
    <row r="1" spans="1:5" ht="15" thickBot="1" x14ac:dyDescent="0.4">
      <c r="A1" s="1"/>
      <c r="B1"/>
      <c r="C1" s="19"/>
      <c r="D1" s="23" t="s">
        <v>4</v>
      </c>
      <c r="E1" s="24"/>
    </row>
    <row r="2" spans="1:5" ht="15" thickBot="1" x14ac:dyDescent="0.4">
      <c r="A2" s="2" t="s">
        <v>0</v>
      </c>
      <c r="B2" s="2" t="s">
        <v>1</v>
      </c>
      <c r="C2" s="2" t="s">
        <v>10</v>
      </c>
      <c r="D2" s="17" t="s">
        <v>2</v>
      </c>
      <c r="E2" s="4" t="s">
        <v>3</v>
      </c>
    </row>
    <row r="3" spans="1:5" x14ac:dyDescent="0.35">
      <c r="A3" s="5">
        <v>1</v>
      </c>
      <c r="B3" s="5" t="s">
        <v>5</v>
      </c>
      <c r="C3" s="5">
        <v>20</v>
      </c>
      <c r="D3" s="16">
        <v>1.1200000000000001</v>
      </c>
      <c r="E3" s="6">
        <v>1.02</v>
      </c>
    </row>
    <row r="4" spans="1:5" x14ac:dyDescent="0.35">
      <c r="A4" s="5">
        <v>2</v>
      </c>
      <c r="B4" s="5" t="s">
        <v>5</v>
      </c>
      <c r="C4" s="5">
        <v>20</v>
      </c>
      <c r="D4" s="16">
        <v>1.4</v>
      </c>
      <c r="E4" s="6">
        <v>1.35</v>
      </c>
    </row>
    <row r="5" spans="1:5" x14ac:dyDescent="0.35">
      <c r="A5" s="5">
        <v>3</v>
      </c>
      <c r="B5" s="5" t="s">
        <v>5</v>
      </c>
      <c r="C5" s="5">
        <v>20</v>
      </c>
      <c r="D5" s="16">
        <v>1.2</v>
      </c>
      <c r="E5" s="6">
        <v>1.24</v>
      </c>
    </row>
    <row r="6" spans="1:5" x14ac:dyDescent="0.35">
      <c r="A6" s="5">
        <v>4</v>
      </c>
      <c r="B6" s="5" t="s">
        <v>5</v>
      </c>
      <c r="C6" s="5">
        <v>20</v>
      </c>
      <c r="D6" s="16">
        <v>1.44</v>
      </c>
      <c r="E6" s="6">
        <v>1.42</v>
      </c>
    </row>
    <row r="7" spans="1:5" x14ac:dyDescent="0.35">
      <c r="A7" s="5">
        <v>5</v>
      </c>
      <c r="B7" s="5" t="s">
        <v>5</v>
      </c>
      <c r="C7" s="5">
        <v>20</v>
      </c>
      <c r="D7" s="16">
        <v>1.51</v>
      </c>
      <c r="E7" s="6">
        <v>1.49</v>
      </c>
    </row>
    <row r="8" spans="1:5" x14ac:dyDescent="0.35">
      <c r="A8" s="5">
        <v>6</v>
      </c>
      <c r="B8" s="5" t="s">
        <v>5</v>
      </c>
      <c r="C8" s="5">
        <v>20</v>
      </c>
      <c r="D8" s="16">
        <v>1.37</v>
      </c>
      <c r="E8" s="6">
        <v>1.39</v>
      </c>
    </row>
    <row r="9" spans="1:5" x14ac:dyDescent="0.35">
      <c r="A9" s="5">
        <v>7</v>
      </c>
      <c r="B9" s="5" t="s">
        <v>5</v>
      </c>
      <c r="C9" s="5">
        <v>20</v>
      </c>
      <c r="D9" s="16">
        <v>1.47</v>
      </c>
      <c r="E9" s="6">
        <v>1.49</v>
      </c>
    </row>
    <row r="10" spans="1:5" x14ac:dyDescent="0.35">
      <c r="A10" s="5">
        <v>8</v>
      </c>
      <c r="B10" s="5" t="s">
        <v>5</v>
      </c>
      <c r="C10" s="5">
        <v>20</v>
      </c>
      <c r="D10" s="16">
        <v>1.58</v>
      </c>
      <c r="E10" s="6">
        <v>1.52</v>
      </c>
    </row>
    <row r="11" spans="1:5" x14ac:dyDescent="0.35">
      <c r="A11" s="5">
        <v>9</v>
      </c>
      <c r="B11" s="5" t="s">
        <v>5</v>
      </c>
      <c r="C11" s="5">
        <v>20</v>
      </c>
      <c r="D11" s="16">
        <v>1.62</v>
      </c>
      <c r="E11" s="6">
        <v>1.71</v>
      </c>
    </row>
    <row r="12" spans="1:5" x14ac:dyDescent="0.35">
      <c r="A12" s="5">
        <v>10</v>
      </c>
      <c r="B12" s="5" t="s">
        <v>5</v>
      </c>
      <c r="C12" s="5">
        <v>20</v>
      </c>
      <c r="D12" s="16">
        <v>1.48</v>
      </c>
      <c r="E12" s="6">
        <v>1.47</v>
      </c>
    </row>
    <row r="13" spans="1:5" x14ac:dyDescent="0.35">
      <c r="A13" s="5">
        <v>11</v>
      </c>
      <c r="B13" s="5" t="s">
        <v>5</v>
      </c>
      <c r="C13" s="5">
        <v>20</v>
      </c>
      <c r="D13" s="16">
        <v>1.1499999999999999</v>
      </c>
      <c r="E13" s="6">
        <v>1.1599999999999999</v>
      </c>
    </row>
    <row r="14" spans="1:5" x14ac:dyDescent="0.35">
      <c r="A14" s="5">
        <v>12</v>
      </c>
      <c r="B14" s="5" t="s">
        <v>5</v>
      </c>
      <c r="C14" s="5">
        <v>20</v>
      </c>
      <c r="D14" s="16">
        <v>1</v>
      </c>
      <c r="E14" s="6">
        <v>1.01</v>
      </c>
    </row>
    <row r="15" spans="1:5" x14ac:dyDescent="0.35">
      <c r="A15" s="5">
        <v>13</v>
      </c>
      <c r="B15" s="5" t="s">
        <v>5</v>
      </c>
      <c r="C15" s="5">
        <v>20</v>
      </c>
      <c r="D15" s="16">
        <v>1.04</v>
      </c>
      <c r="E15" s="6">
        <v>0.97</v>
      </c>
    </row>
    <row r="16" spans="1:5" x14ac:dyDescent="0.35">
      <c r="A16" s="5">
        <v>14</v>
      </c>
      <c r="B16" s="5" t="s">
        <v>5</v>
      </c>
      <c r="C16" s="5">
        <v>20</v>
      </c>
      <c r="D16" s="16">
        <v>1.05</v>
      </c>
      <c r="E16" s="6">
        <v>1.08</v>
      </c>
    </row>
    <row r="17" spans="1:5" x14ac:dyDescent="0.35">
      <c r="A17" s="5">
        <v>15</v>
      </c>
      <c r="B17" s="5" t="s">
        <v>5</v>
      </c>
      <c r="C17" s="5">
        <v>20</v>
      </c>
      <c r="D17" s="16">
        <v>0.99</v>
      </c>
      <c r="E17" s="6">
        <v>0.98</v>
      </c>
    </row>
    <row r="18" spans="1:5" x14ac:dyDescent="0.35">
      <c r="A18" s="5">
        <v>16</v>
      </c>
      <c r="B18" s="5" t="s">
        <v>5</v>
      </c>
      <c r="C18" s="5">
        <v>20</v>
      </c>
      <c r="D18" s="16">
        <v>1</v>
      </c>
      <c r="E18" s="6">
        <v>1.02</v>
      </c>
    </row>
    <row r="19" spans="1:5" x14ac:dyDescent="0.35">
      <c r="A19" s="5">
        <v>17</v>
      </c>
      <c r="B19" s="5" t="s">
        <v>5</v>
      </c>
      <c r="C19" s="5">
        <v>20</v>
      </c>
      <c r="D19" s="16">
        <v>1.1000000000000001</v>
      </c>
      <c r="E19" s="6">
        <v>0.99</v>
      </c>
    </row>
    <row r="20" spans="1:5" x14ac:dyDescent="0.35">
      <c r="A20" s="5">
        <v>18</v>
      </c>
      <c r="B20" s="5" t="s">
        <v>5</v>
      </c>
      <c r="C20" s="5">
        <v>20</v>
      </c>
      <c r="D20" s="16">
        <v>0.62</v>
      </c>
      <c r="E20" s="6">
        <v>0.67</v>
      </c>
    </row>
    <row r="21" spans="1:5" x14ac:dyDescent="0.35">
      <c r="A21" s="5">
        <v>19</v>
      </c>
      <c r="B21" s="5" t="s">
        <v>5</v>
      </c>
      <c r="C21" s="5">
        <v>20</v>
      </c>
      <c r="D21" s="16">
        <v>0.67</v>
      </c>
      <c r="E21" s="6">
        <v>0.69</v>
      </c>
    </row>
    <row r="22" spans="1:5" x14ac:dyDescent="0.35">
      <c r="A22" s="5">
        <v>20</v>
      </c>
      <c r="B22" s="5" t="s">
        <v>5</v>
      </c>
      <c r="C22" s="5">
        <v>20</v>
      </c>
      <c r="D22" s="16">
        <v>0.66</v>
      </c>
      <c r="E22" s="6">
        <v>0.55000000000000004</v>
      </c>
    </row>
    <row r="23" spans="1:5" x14ac:dyDescent="0.35">
      <c r="A23" s="5"/>
      <c r="B23" s="5"/>
      <c r="C23" s="5"/>
      <c r="D23" s="16"/>
      <c r="E23" s="6"/>
    </row>
    <row r="24" spans="1:5" x14ac:dyDescent="0.35">
      <c r="A24" s="5">
        <v>1</v>
      </c>
      <c r="B24" s="5" t="s">
        <v>5</v>
      </c>
      <c r="C24" s="5">
        <v>20</v>
      </c>
      <c r="D24" s="16">
        <v>1.87</v>
      </c>
      <c r="E24" s="6">
        <v>1.78</v>
      </c>
    </row>
    <row r="25" spans="1:5" x14ac:dyDescent="0.35">
      <c r="A25" s="5">
        <v>2</v>
      </c>
      <c r="B25" s="5" t="s">
        <v>5</v>
      </c>
      <c r="C25" s="5">
        <v>20</v>
      </c>
      <c r="D25" s="16">
        <v>1.72</v>
      </c>
      <c r="E25" s="6">
        <v>1.78</v>
      </c>
    </row>
    <row r="26" spans="1:5" x14ac:dyDescent="0.35">
      <c r="A26" s="5">
        <v>3</v>
      </c>
      <c r="B26" s="5" t="s">
        <v>5</v>
      </c>
      <c r="C26" s="5">
        <v>20</v>
      </c>
      <c r="D26" s="16">
        <v>1.7</v>
      </c>
      <c r="E26" s="6">
        <v>1.75</v>
      </c>
    </row>
    <row r="27" spans="1:5" x14ac:dyDescent="0.35">
      <c r="A27" s="5">
        <v>1</v>
      </c>
      <c r="B27" s="5" t="s">
        <v>5</v>
      </c>
      <c r="C27" s="5">
        <v>40</v>
      </c>
      <c r="D27" s="16">
        <v>1.3</v>
      </c>
      <c r="E27" s="6">
        <v>1.29</v>
      </c>
    </row>
    <row r="28" spans="1:5" x14ac:dyDescent="0.35">
      <c r="A28" s="5">
        <v>2</v>
      </c>
      <c r="B28" s="5" t="s">
        <v>5</v>
      </c>
      <c r="C28" s="5">
        <v>40</v>
      </c>
      <c r="D28" s="16">
        <v>1.23</v>
      </c>
      <c r="E28" s="6">
        <v>1.32</v>
      </c>
    </row>
    <row r="29" spans="1:5" x14ac:dyDescent="0.35">
      <c r="A29" s="5">
        <v>3</v>
      </c>
      <c r="B29" s="5" t="s">
        <v>5</v>
      </c>
      <c r="C29" s="5">
        <v>40</v>
      </c>
      <c r="D29" s="16">
        <v>1.26</v>
      </c>
      <c r="E29" s="6">
        <v>1.26</v>
      </c>
    </row>
    <row r="30" spans="1:5" x14ac:dyDescent="0.35">
      <c r="A30" s="5">
        <v>1</v>
      </c>
      <c r="B30" s="5" t="s">
        <v>5</v>
      </c>
      <c r="C30" s="5">
        <v>60</v>
      </c>
      <c r="D30" s="16">
        <v>0.96</v>
      </c>
      <c r="E30" s="6">
        <v>0.94</v>
      </c>
    </row>
    <row r="31" spans="1:5" x14ac:dyDescent="0.35">
      <c r="A31" s="5">
        <v>2</v>
      </c>
      <c r="B31" s="5" t="s">
        <v>5</v>
      </c>
      <c r="C31" s="5">
        <v>60</v>
      </c>
      <c r="D31" s="16">
        <v>0.93</v>
      </c>
      <c r="E31" s="6">
        <v>0.96</v>
      </c>
    </row>
    <row r="32" spans="1:5" x14ac:dyDescent="0.35">
      <c r="A32" s="5">
        <v>3</v>
      </c>
      <c r="B32" s="5" t="s">
        <v>5</v>
      </c>
      <c r="C32" s="5">
        <v>60</v>
      </c>
      <c r="D32" s="16">
        <v>0.88</v>
      </c>
      <c r="E32" s="6">
        <v>0.93</v>
      </c>
    </row>
    <row r="33" spans="1:6" x14ac:dyDescent="0.35">
      <c r="A33" s="5">
        <v>1</v>
      </c>
      <c r="B33" s="5" t="s">
        <v>5</v>
      </c>
      <c r="C33" s="5">
        <v>80</v>
      </c>
      <c r="D33" s="16">
        <v>0.69</v>
      </c>
      <c r="E33" s="6">
        <v>0.67</v>
      </c>
    </row>
    <row r="34" spans="1:6" x14ac:dyDescent="0.35">
      <c r="A34" s="5">
        <v>2</v>
      </c>
      <c r="B34" s="5" t="s">
        <v>5</v>
      </c>
      <c r="C34" s="5">
        <v>80</v>
      </c>
      <c r="D34" s="16">
        <v>0.63</v>
      </c>
      <c r="E34" s="6">
        <v>0.69</v>
      </c>
    </row>
    <row r="35" spans="1:6" x14ac:dyDescent="0.35">
      <c r="A35" s="5">
        <v>1</v>
      </c>
      <c r="B35" s="5" t="s">
        <v>5</v>
      </c>
      <c r="C35" s="5">
        <v>90</v>
      </c>
      <c r="D35" s="16">
        <v>0.47</v>
      </c>
      <c r="E35" s="6">
        <v>0.55000000000000004</v>
      </c>
    </row>
    <row r="36" spans="1:6" x14ac:dyDescent="0.35">
      <c r="A36" s="5">
        <v>2</v>
      </c>
      <c r="B36" s="5" t="s">
        <v>5</v>
      </c>
      <c r="C36" s="5">
        <v>90</v>
      </c>
      <c r="D36" s="16">
        <v>0.45</v>
      </c>
      <c r="E36" s="6">
        <v>0.52</v>
      </c>
    </row>
    <row r="37" spans="1:6" x14ac:dyDescent="0.35">
      <c r="A37" s="5">
        <v>1</v>
      </c>
      <c r="B37" s="5" t="s">
        <v>5</v>
      </c>
      <c r="C37" s="5">
        <v>100</v>
      </c>
      <c r="D37" s="16">
        <v>0.32</v>
      </c>
      <c r="E37" s="6">
        <v>0.33</v>
      </c>
    </row>
    <row r="38" spans="1:6" x14ac:dyDescent="0.35">
      <c r="A38" s="5">
        <v>2</v>
      </c>
      <c r="B38" s="5" t="s">
        <v>5</v>
      </c>
      <c r="C38" s="5">
        <v>100</v>
      </c>
      <c r="D38" s="16">
        <v>0.32</v>
      </c>
      <c r="E38" s="6">
        <v>0.32</v>
      </c>
    </row>
    <row r="39" spans="1:6" x14ac:dyDescent="0.35">
      <c r="A39" s="5">
        <v>3</v>
      </c>
      <c r="B39" s="5" t="s">
        <v>5</v>
      </c>
      <c r="C39" s="5">
        <v>100</v>
      </c>
      <c r="D39" s="16">
        <v>0.19</v>
      </c>
      <c r="E39" s="6"/>
      <c r="F39" s="10" t="s">
        <v>12</v>
      </c>
    </row>
    <row r="40" spans="1:6" x14ac:dyDescent="0.35">
      <c r="A40" s="5"/>
      <c r="B40" s="5" t="s">
        <v>7</v>
      </c>
      <c r="C40" s="5">
        <v>60</v>
      </c>
      <c r="D40" s="16">
        <v>0.89</v>
      </c>
      <c r="E40" s="6">
        <v>0.95</v>
      </c>
    </row>
    <row r="41" spans="1:6" x14ac:dyDescent="0.35">
      <c r="A41" s="5"/>
      <c r="B41" s="5" t="s">
        <v>7</v>
      </c>
      <c r="C41" s="5">
        <v>60</v>
      </c>
      <c r="D41" s="16">
        <v>0.86</v>
      </c>
      <c r="E41" s="6">
        <v>0.84</v>
      </c>
    </row>
    <row r="42" spans="1:6" x14ac:dyDescent="0.35">
      <c r="A42" s="5"/>
      <c r="B42" s="5" t="s">
        <v>7</v>
      </c>
      <c r="C42" s="5">
        <v>60</v>
      </c>
      <c r="D42" s="16">
        <v>0.8</v>
      </c>
      <c r="E42" s="6">
        <v>0.72</v>
      </c>
    </row>
    <row r="43" spans="1:6" x14ac:dyDescent="0.35">
      <c r="A43" s="5"/>
      <c r="B43" s="5" t="s">
        <v>7</v>
      </c>
      <c r="C43" s="5">
        <v>60</v>
      </c>
      <c r="D43" s="16">
        <v>0.71</v>
      </c>
      <c r="E43" s="6">
        <v>0.78</v>
      </c>
    </row>
    <row r="44" spans="1:6" x14ac:dyDescent="0.35">
      <c r="A44" s="5"/>
      <c r="B44" s="5" t="s">
        <v>7</v>
      </c>
      <c r="C44" s="5">
        <v>60</v>
      </c>
      <c r="D44" s="16">
        <v>0.69</v>
      </c>
      <c r="E44" s="6">
        <v>0.7</v>
      </c>
    </row>
    <row r="45" spans="1:6" x14ac:dyDescent="0.35">
      <c r="A45" s="5"/>
      <c r="B45" s="5" t="s">
        <v>7</v>
      </c>
      <c r="C45" s="5">
        <v>60</v>
      </c>
      <c r="D45" s="16">
        <v>0.71</v>
      </c>
      <c r="E45" s="6">
        <v>0.7</v>
      </c>
    </row>
    <row r="46" spans="1:6" x14ac:dyDescent="0.35">
      <c r="A46" s="5"/>
      <c r="B46" s="5" t="s">
        <v>7</v>
      </c>
      <c r="C46" s="5">
        <v>60</v>
      </c>
      <c r="D46" s="16">
        <v>0.56999999999999995</v>
      </c>
      <c r="E46" s="6">
        <v>0.5</v>
      </c>
    </row>
    <row r="47" spans="1:6" x14ac:dyDescent="0.35">
      <c r="A47" s="5"/>
      <c r="B47" s="5" t="s">
        <v>7</v>
      </c>
      <c r="C47" s="5">
        <v>60</v>
      </c>
      <c r="D47" s="16">
        <v>0.48</v>
      </c>
      <c r="E47" s="6">
        <v>0.41</v>
      </c>
    </row>
    <row r="48" spans="1:6" x14ac:dyDescent="0.35">
      <c r="A48" s="5"/>
      <c r="B48" s="5" t="s">
        <v>7</v>
      </c>
      <c r="C48" s="5">
        <v>60</v>
      </c>
      <c r="D48" s="16">
        <v>0.46</v>
      </c>
      <c r="E48" s="6">
        <v>0.52</v>
      </c>
    </row>
    <row r="49" spans="1:6" x14ac:dyDescent="0.35">
      <c r="A49" s="5"/>
      <c r="B49" s="5" t="s">
        <v>7</v>
      </c>
      <c r="C49" s="5">
        <v>60</v>
      </c>
      <c r="D49" s="16">
        <v>0.41</v>
      </c>
      <c r="E49" s="6">
        <v>0.43</v>
      </c>
    </row>
    <row r="50" spans="1:6" x14ac:dyDescent="0.35">
      <c r="A50" s="5"/>
      <c r="B50" s="5" t="s">
        <v>7</v>
      </c>
      <c r="C50" s="5">
        <v>60</v>
      </c>
      <c r="D50" s="16">
        <v>0.36</v>
      </c>
      <c r="E50" s="6">
        <v>0.36</v>
      </c>
    </row>
    <row r="51" spans="1:6" x14ac:dyDescent="0.35">
      <c r="A51" s="5"/>
      <c r="B51" s="5" t="s">
        <v>7</v>
      </c>
      <c r="C51" s="5">
        <v>60</v>
      </c>
      <c r="D51" s="16">
        <v>0.32</v>
      </c>
      <c r="E51" s="6">
        <v>0.36</v>
      </c>
    </row>
    <row r="52" spans="1:6" x14ac:dyDescent="0.35">
      <c r="A52" s="5">
        <v>1</v>
      </c>
      <c r="B52" s="5" t="s">
        <v>7</v>
      </c>
      <c r="C52" s="5">
        <v>60</v>
      </c>
      <c r="D52" s="16">
        <v>0.84</v>
      </c>
      <c r="E52" s="6">
        <v>0.78</v>
      </c>
    </row>
    <row r="53" spans="1:6" x14ac:dyDescent="0.35">
      <c r="A53" s="5">
        <v>2</v>
      </c>
      <c r="B53" s="5" t="s">
        <v>7</v>
      </c>
      <c r="C53" s="5">
        <v>60</v>
      </c>
      <c r="D53" s="16">
        <v>0.83</v>
      </c>
      <c r="E53" s="6">
        <v>0.88</v>
      </c>
    </row>
    <row r="54" spans="1:6" x14ac:dyDescent="0.35">
      <c r="A54" s="5"/>
      <c r="B54" s="5"/>
      <c r="C54" s="5"/>
      <c r="D54" s="16"/>
      <c r="E54" s="7"/>
      <c r="F54" s="10" t="s">
        <v>12</v>
      </c>
    </row>
    <row r="55" spans="1:6" x14ac:dyDescent="0.35">
      <c r="A55" s="5">
        <v>4</v>
      </c>
      <c r="B55" s="5" t="s">
        <v>7</v>
      </c>
      <c r="C55" s="5">
        <v>60</v>
      </c>
      <c r="D55" s="16">
        <v>0.81</v>
      </c>
      <c r="E55" s="6">
        <v>0.83</v>
      </c>
    </row>
    <row r="56" spans="1:6" x14ac:dyDescent="0.35">
      <c r="A56" s="5">
        <v>5</v>
      </c>
      <c r="B56" s="5" t="s">
        <v>7</v>
      </c>
      <c r="C56" s="5">
        <v>60</v>
      </c>
      <c r="D56" s="16">
        <v>0.79</v>
      </c>
      <c r="E56" s="6">
        <v>0.77</v>
      </c>
    </row>
    <row r="57" spans="1:6" x14ac:dyDescent="0.35">
      <c r="A57" s="5">
        <v>6</v>
      </c>
      <c r="B57" s="5" t="s">
        <v>7</v>
      </c>
      <c r="C57" s="5">
        <v>60</v>
      </c>
      <c r="D57" s="16">
        <v>0.75</v>
      </c>
      <c r="E57" s="6">
        <v>0.8</v>
      </c>
    </row>
    <row r="58" spans="1:6" x14ac:dyDescent="0.35">
      <c r="A58" s="5">
        <v>7</v>
      </c>
      <c r="B58" s="5" t="s">
        <v>7</v>
      </c>
      <c r="C58" s="5">
        <v>60</v>
      </c>
      <c r="D58" s="16">
        <v>0.68</v>
      </c>
      <c r="E58" s="6">
        <v>0.74</v>
      </c>
    </row>
    <row r="59" spans="1:6" x14ac:dyDescent="0.35">
      <c r="A59" s="5">
        <v>8</v>
      </c>
      <c r="B59" s="5" t="s">
        <v>7</v>
      </c>
      <c r="C59" s="5">
        <v>60</v>
      </c>
      <c r="D59" s="16">
        <v>0.65</v>
      </c>
      <c r="E59" s="6">
        <v>0.71</v>
      </c>
    </row>
    <row r="60" spans="1:6" x14ac:dyDescent="0.35">
      <c r="A60" s="5">
        <v>9</v>
      </c>
      <c r="B60" s="5" t="s">
        <v>7</v>
      </c>
      <c r="C60" s="5">
        <v>60</v>
      </c>
      <c r="D60" s="16">
        <v>0.64</v>
      </c>
      <c r="E60" s="6">
        <v>0.69</v>
      </c>
    </row>
    <row r="61" spans="1:6" x14ac:dyDescent="0.35">
      <c r="A61" s="5">
        <v>10</v>
      </c>
      <c r="B61" s="5" t="s">
        <v>7</v>
      </c>
      <c r="C61" s="5">
        <v>60</v>
      </c>
      <c r="D61" s="16">
        <v>0.53</v>
      </c>
      <c r="E61" s="6">
        <v>0.5</v>
      </c>
    </row>
    <row r="62" spans="1:6" x14ac:dyDescent="0.35">
      <c r="A62" s="5">
        <v>11</v>
      </c>
      <c r="B62" s="5" t="s">
        <v>7</v>
      </c>
      <c r="C62" s="5">
        <v>60</v>
      </c>
      <c r="D62" s="16">
        <v>0.5</v>
      </c>
      <c r="E62" s="6">
        <v>0.5</v>
      </c>
    </row>
    <row r="63" spans="1:6" x14ac:dyDescent="0.35">
      <c r="A63" s="5">
        <v>12</v>
      </c>
      <c r="B63" s="5" t="s">
        <v>7</v>
      </c>
      <c r="C63" s="5">
        <v>60</v>
      </c>
      <c r="D63" s="16">
        <v>0.41</v>
      </c>
      <c r="E63" s="6">
        <v>0.44</v>
      </c>
    </row>
    <row r="64" spans="1:6" x14ac:dyDescent="0.35">
      <c r="A64" s="5"/>
      <c r="B64" s="5"/>
      <c r="C64"/>
      <c r="D64" s="18"/>
      <c r="E64" s="6"/>
    </row>
    <row r="65" spans="1:5" x14ac:dyDescent="0.35">
      <c r="A65" s="5"/>
      <c r="B65" s="5"/>
      <c r="C65"/>
      <c r="D65" s="18"/>
      <c r="E65" s="6"/>
    </row>
    <row r="66" spans="1:5" x14ac:dyDescent="0.35">
      <c r="A66" s="5"/>
      <c r="B66" s="5"/>
      <c r="C66"/>
      <c r="D66" s="18"/>
      <c r="E66" s="6"/>
    </row>
    <row r="67" spans="1:5" x14ac:dyDescent="0.35">
      <c r="A67" s="5"/>
      <c r="B67" s="5"/>
      <c r="C67"/>
      <c r="D67" s="18"/>
      <c r="E67" s="6"/>
    </row>
    <row r="68" spans="1:5" x14ac:dyDescent="0.35">
      <c r="A68" s="5"/>
      <c r="B68" s="5"/>
      <c r="C68"/>
      <c r="D68" s="18"/>
      <c r="E68" s="6"/>
    </row>
  </sheetData>
  <mergeCells count="1">
    <mergeCell ref="D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S1" workbookViewId="0">
      <selection activeCell="Z15" sqref="Z15"/>
    </sheetView>
  </sheetViews>
  <sheetFormatPr defaultRowHeight="14.5" x14ac:dyDescent="0.35"/>
  <cols>
    <col min="1" max="1" width="8.90625" style="19"/>
    <col min="2" max="2" width="13.90625" style="19" customWidth="1"/>
    <col min="3" max="3" width="11.6328125" style="20" customWidth="1"/>
    <col min="4" max="4" width="17.453125" style="20" customWidth="1"/>
    <col min="5" max="5" width="11.6328125" style="20" customWidth="1"/>
    <col min="6" max="6" width="11.81640625" style="19" customWidth="1"/>
    <col min="7" max="7" width="12.54296875" style="21" customWidth="1"/>
    <col min="8" max="8" width="11.90625" style="10" customWidth="1"/>
    <col min="16" max="18" width="12.90625" style="1" customWidth="1"/>
    <col min="21" max="21" width="13.90625" style="1" customWidth="1"/>
    <col min="22" max="22" width="8.7265625" style="1"/>
    <col min="24" max="24" width="9.90625" customWidth="1"/>
    <col min="25" max="25" width="12.1796875" customWidth="1"/>
    <col min="26" max="26" width="12.54296875" customWidth="1"/>
  </cols>
  <sheetData>
    <row r="1" spans="1:29" ht="15" thickBot="1" x14ac:dyDescent="0.4">
      <c r="A1" s="1"/>
      <c r="B1" s="1"/>
      <c r="C1"/>
      <c r="D1"/>
      <c r="E1"/>
      <c r="F1" s="3" t="s">
        <v>2</v>
      </c>
      <c r="G1" s="11" t="s">
        <v>3</v>
      </c>
      <c r="H1" s="8"/>
      <c r="P1" s="2" t="s">
        <v>16</v>
      </c>
      <c r="Q1" s="2" t="s">
        <v>15</v>
      </c>
      <c r="R1" s="15" t="s">
        <v>11</v>
      </c>
      <c r="V1" s="29" t="s">
        <v>33</v>
      </c>
      <c r="X1" t="s">
        <v>27</v>
      </c>
      <c r="Y1">
        <v>75</v>
      </c>
      <c r="Z1" s="30" t="s">
        <v>34</v>
      </c>
      <c r="AB1" t="s">
        <v>27</v>
      </c>
    </row>
    <row r="2" spans="1:29" ht="15" thickBot="1" x14ac:dyDescent="0.4">
      <c r="A2" s="2" t="s">
        <v>0</v>
      </c>
      <c r="B2" s="2" t="s">
        <v>1</v>
      </c>
      <c r="C2" s="2" t="s">
        <v>10</v>
      </c>
      <c r="D2" s="2" t="s">
        <v>14</v>
      </c>
      <c r="E2" s="2" t="s">
        <v>13</v>
      </c>
      <c r="F2" s="2" t="s">
        <v>8</v>
      </c>
      <c r="G2" s="15" t="s">
        <v>11</v>
      </c>
      <c r="H2" s="9"/>
      <c r="P2" s="1">
        <v>1</v>
      </c>
      <c r="Q2" s="1" t="s">
        <v>17</v>
      </c>
      <c r="R2" s="1">
        <v>79</v>
      </c>
      <c r="X2" t="s">
        <v>28</v>
      </c>
      <c r="Y2">
        <v>94.075999999999993</v>
      </c>
      <c r="AB2" t="s">
        <v>28</v>
      </c>
      <c r="AC2">
        <v>-2.8400000000000002E-2</v>
      </c>
    </row>
    <row r="3" spans="1:29" x14ac:dyDescent="0.35">
      <c r="A3" s="5">
        <v>1</v>
      </c>
      <c r="B3" s="5" t="s">
        <v>9</v>
      </c>
      <c r="C3" s="5">
        <v>70</v>
      </c>
      <c r="D3" s="5" t="s">
        <v>6</v>
      </c>
      <c r="E3" s="25">
        <f>C3/150</f>
        <v>0.46666666666666667</v>
      </c>
      <c r="F3" s="5">
        <v>0.81</v>
      </c>
      <c r="G3" s="13">
        <v>85</v>
      </c>
      <c r="P3" s="1">
        <v>2</v>
      </c>
      <c r="Q3" s="1" t="s">
        <v>17</v>
      </c>
      <c r="R3" s="1">
        <v>76</v>
      </c>
      <c r="X3" t="s">
        <v>29</v>
      </c>
      <c r="AB3" t="s">
        <v>29</v>
      </c>
    </row>
    <row r="4" spans="1:29" x14ac:dyDescent="0.35">
      <c r="A4" s="5">
        <v>2</v>
      </c>
      <c r="B4" s="5" t="s">
        <v>9</v>
      </c>
      <c r="C4" s="5">
        <v>70</v>
      </c>
      <c r="D4" s="5" t="s">
        <v>6</v>
      </c>
      <c r="E4" s="25">
        <f t="shared" ref="E4:E27" si="0">C4/150</f>
        <v>0.46666666666666667</v>
      </c>
      <c r="F4" s="5">
        <v>0.91</v>
      </c>
      <c r="G4" s="14">
        <v>102</v>
      </c>
      <c r="P4" s="1">
        <v>3</v>
      </c>
      <c r="Q4" s="1" t="s">
        <v>17</v>
      </c>
      <c r="R4" s="1">
        <v>77</v>
      </c>
      <c r="X4" t="s">
        <v>30</v>
      </c>
      <c r="Y4">
        <v>16.907</v>
      </c>
      <c r="AB4" t="s">
        <v>30</v>
      </c>
      <c r="AC4">
        <v>0.36030000000000001</v>
      </c>
    </row>
    <row r="5" spans="1:29" x14ac:dyDescent="0.35">
      <c r="A5" s="5">
        <v>3</v>
      </c>
      <c r="B5" s="5" t="s">
        <v>9</v>
      </c>
      <c r="C5" s="5">
        <v>70</v>
      </c>
      <c r="D5" s="5" t="s">
        <v>6</v>
      </c>
      <c r="E5" s="25">
        <f t="shared" si="0"/>
        <v>0.46666666666666667</v>
      </c>
      <c r="F5" s="5">
        <v>0.84</v>
      </c>
      <c r="G5" s="14">
        <v>90</v>
      </c>
      <c r="P5" s="1">
        <v>4</v>
      </c>
      <c r="Q5" s="1" t="s">
        <v>17</v>
      </c>
      <c r="R5" s="1">
        <v>74</v>
      </c>
    </row>
    <row r="6" spans="1:29" x14ac:dyDescent="0.35">
      <c r="A6" s="5">
        <v>4</v>
      </c>
      <c r="B6" s="5" t="s">
        <v>9</v>
      </c>
      <c r="C6" s="5">
        <v>70</v>
      </c>
      <c r="D6" s="5" t="s">
        <v>6</v>
      </c>
      <c r="E6" s="25">
        <f t="shared" si="0"/>
        <v>0.46666666666666667</v>
      </c>
      <c r="F6" s="5">
        <v>0.84</v>
      </c>
      <c r="G6" s="14">
        <v>81</v>
      </c>
      <c r="P6" s="1">
        <v>5</v>
      </c>
      <c r="Q6" s="1" t="s">
        <v>17</v>
      </c>
      <c r="R6" s="1">
        <v>71</v>
      </c>
      <c r="X6" s="1" t="s">
        <v>24</v>
      </c>
      <c r="Y6" s="1" t="s">
        <v>25</v>
      </c>
      <c r="Z6" s="1" t="s">
        <v>25</v>
      </c>
      <c r="AA6" s="1" t="s">
        <v>24</v>
      </c>
    </row>
    <row r="7" spans="1:29" x14ac:dyDescent="0.35">
      <c r="A7" s="5">
        <v>5</v>
      </c>
      <c r="B7" s="5" t="s">
        <v>9</v>
      </c>
      <c r="C7" s="5">
        <v>70</v>
      </c>
      <c r="D7" s="5" t="s">
        <v>6</v>
      </c>
      <c r="E7" s="25">
        <f t="shared" si="0"/>
        <v>0.46666666666666667</v>
      </c>
      <c r="F7" s="5">
        <v>0.71</v>
      </c>
      <c r="G7" s="14">
        <v>103</v>
      </c>
      <c r="P7" s="1">
        <v>6</v>
      </c>
      <c r="Q7" s="1" t="s">
        <v>17</v>
      </c>
      <c r="R7" s="1">
        <v>72</v>
      </c>
      <c r="U7" s="1" t="s">
        <v>21</v>
      </c>
      <c r="V7" s="1" t="s">
        <v>22</v>
      </c>
      <c r="W7" t="s">
        <v>23</v>
      </c>
      <c r="X7" s="1" t="s">
        <v>25</v>
      </c>
      <c r="Y7" s="1" t="s">
        <v>31</v>
      </c>
      <c r="Z7" s="1" t="s">
        <v>32</v>
      </c>
      <c r="AA7" s="1" t="s">
        <v>26</v>
      </c>
    </row>
    <row r="8" spans="1:29" x14ac:dyDescent="0.35">
      <c r="A8" s="5">
        <v>6</v>
      </c>
      <c r="B8" s="5" t="s">
        <v>9</v>
      </c>
      <c r="C8" s="5">
        <v>70</v>
      </c>
      <c r="D8" s="5" t="s">
        <v>6</v>
      </c>
      <c r="E8" s="25">
        <f t="shared" si="0"/>
        <v>0.46666666666666667</v>
      </c>
      <c r="F8" s="5">
        <v>0.78</v>
      </c>
      <c r="G8" s="14">
        <v>87</v>
      </c>
      <c r="P8" s="1">
        <v>7</v>
      </c>
      <c r="Q8" s="1" t="s">
        <v>17</v>
      </c>
      <c r="R8" s="1">
        <v>80</v>
      </c>
      <c r="T8" s="1" t="s">
        <v>17</v>
      </c>
      <c r="U8" s="27">
        <f>AVERAGE(R2:R11)</f>
        <v>74.8</v>
      </c>
      <c r="V8" s="27">
        <f>STDEV(R2:R11)</f>
        <v>3.6757463338907259</v>
      </c>
      <c r="W8" s="28">
        <f>V8/U8</f>
        <v>4.9140993768592593E-2</v>
      </c>
      <c r="X8" s="26">
        <f>((75-$Y$4)/$Y$2)</f>
        <v>0.617511373782899</v>
      </c>
      <c r="Y8" s="26">
        <f>X8-(W8*X8)</f>
        <v>0.58716625121179855</v>
      </c>
      <c r="Z8" s="26">
        <f>X8+(W8*X8)</f>
        <v>0.64785649635399944</v>
      </c>
      <c r="AA8" s="26">
        <f>((0.62-$AC$4)/$AC$2)</f>
        <v>-9.1443661971830981</v>
      </c>
    </row>
    <row r="9" spans="1:29" x14ac:dyDescent="0.35">
      <c r="A9" s="5">
        <v>7</v>
      </c>
      <c r="B9" s="5" t="s">
        <v>9</v>
      </c>
      <c r="C9" s="5">
        <v>70</v>
      </c>
      <c r="D9" s="5" t="s">
        <v>6</v>
      </c>
      <c r="E9" s="25">
        <f t="shared" si="0"/>
        <v>0.46666666666666667</v>
      </c>
      <c r="F9" s="5">
        <v>0.68</v>
      </c>
      <c r="G9" s="14">
        <v>84</v>
      </c>
      <c r="P9" s="1">
        <v>8</v>
      </c>
      <c r="Q9" s="1" t="s">
        <v>17</v>
      </c>
      <c r="R9" s="1">
        <v>75</v>
      </c>
      <c r="T9" s="1" t="s">
        <v>20</v>
      </c>
      <c r="U9" s="1">
        <f>AVERAGE(R12:R19)</f>
        <v>81</v>
      </c>
      <c r="V9" s="27">
        <f>STDEV(R12:R19)</f>
        <v>3.3806170189140663</v>
      </c>
      <c r="W9" s="28">
        <f t="shared" ref="W9:W11" si="1">V9/U9</f>
        <v>4.1736012579186001E-2</v>
      </c>
      <c r="X9" s="26">
        <f>((81-$Y$4)/$Y$2)</f>
        <v>0.6812895956460735</v>
      </c>
      <c r="Y9" s="26">
        <f t="shared" ref="Y9:Y11" si="2">X9-(W9*X9)</f>
        <v>0.65285528451212038</v>
      </c>
      <c r="Z9" s="26">
        <f t="shared" ref="Z9:Z11" si="3">X9+(W9*X9)</f>
        <v>0.70972390678002661</v>
      </c>
      <c r="AA9" s="26">
        <f>((0.68-$AC$4)/$AC$2)</f>
        <v>-11.257042253521128</v>
      </c>
    </row>
    <row r="10" spans="1:29" x14ac:dyDescent="0.35">
      <c r="A10" s="5">
        <v>8</v>
      </c>
      <c r="B10" s="5" t="s">
        <v>9</v>
      </c>
      <c r="C10" s="5">
        <v>70</v>
      </c>
      <c r="D10" s="5" t="s">
        <v>6</v>
      </c>
      <c r="E10" s="25">
        <f t="shared" si="0"/>
        <v>0.46666666666666667</v>
      </c>
      <c r="F10" s="5">
        <v>0.72</v>
      </c>
      <c r="G10" s="14">
        <v>103</v>
      </c>
      <c r="P10" s="1">
        <v>9</v>
      </c>
      <c r="Q10" s="1" t="s">
        <v>17</v>
      </c>
      <c r="R10" s="1">
        <v>68</v>
      </c>
      <c r="T10" s="1" t="s">
        <v>18</v>
      </c>
      <c r="U10" s="27">
        <f>AVERAGE(R20:R28)</f>
        <v>97.777777777777771</v>
      </c>
      <c r="V10" s="27">
        <f>STDEV(R20:R28)</f>
        <v>5.2148292823873383</v>
      </c>
      <c r="W10" s="28">
        <f t="shared" si="1"/>
        <v>5.3333481297143236E-2</v>
      </c>
      <c r="X10" s="26">
        <f>((98-$Y$4)/$Y$2)</f>
        <v>0.86199455759173449</v>
      </c>
      <c r="Y10" s="26">
        <f t="shared" si="2"/>
        <v>0.81602138697617643</v>
      </c>
      <c r="Z10" s="26">
        <f t="shared" si="3"/>
        <v>0.90796772820729255</v>
      </c>
      <c r="AA10" s="26">
        <f>((0.86-$AC$4)/$AC$2)</f>
        <v>-17.595070422535208</v>
      </c>
    </row>
    <row r="11" spans="1:29" x14ac:dyDescent="0.35">
      <c r="A11" s="5">
        <v>1</v>
      </c>
      <c r="B11" s="5" t="s">
        <v>9</v>
      </c>
      <c r="C11" s="5">
        <v>105</v>
      </c>
      <c r="D11" s="5">
        <v>-11</v>
      </c>
      <c r="E11" s="25">
        <f t="shared" si="0"/>
        <v>0.7</v>
      </c>
      <c r="F11" s="5">
        <v>0.7</v>
      </c>
      <c r="G11" s="14">
        <v>88</v>
      </c>
      <c r="P11" s="1">
        <v>10</v>
      </c>
      <c r="Q11" s="1" t="s">
        <v>17</v>
      </c>
      <c r="R11" s="1">
        <v>76</v>
      </c>
      <c r="T11" s="1" t="s">
        <v>19</v>
      </c>
      <c r="U11" s="1">
        <f>AVERAGE(R29:R35)</f>
        <v>96</v>
      </c>
      <c r="V11" s="27">
        <f>STDEV(R29:R35)</f>
        <v>3.6514837167011076</v>
      </c>
      <c r="W11" s="28">
        <f t="shared" si="1"/>
        <v>3.8036288715636538E-2</v>
      </c>
      <c r="X11" s="26">
        <f>((96-$Y$4)/$Y$2)</f>
        <v>0.84073515030400958</v>
      </c>
      <c r="Y11" s="26">
        <f t="shared" si="2"/>
        <v>0.80875670539366218</v>
      </c>
      <c r="Z11" s="26">
        <f t="shared" si="3"/>
        <v>0.87271359521435699</v>
      </c>
      <c r="AA11" s="26">
        <f>((0.84-$AC$4)/$AC$2)</f>
        <v>-16.890845070422532</v>
      </c>
    </row>
    <row r="12" spans="1:29" x14ac:dyDescent="0.35">
      <c r="A12" s="5">
        <v>2</v>
      </c>
      <c r="B12" s="5" t="s">
        <v>9</v>
      </c>
      <c r="C12" s="5">
        <v>105</v>
      </c>
      <c r="D12" s="5">
        <v>-10</v>
      </c>
      <c r="E12" s="25">
        <f t="shared" si="0"/>
        <v>0.7</v>
      </c>
      <c r="F12" s="5">
        <v>0.6</v>
      </c>
      <c r="G12" s="14">
        <v>72</v>
      </c>
      <c r="P12" s="1">
        <v>1</v>
      </c>
      <c r="Q12" s="1" t="s">
        <v>20</v>
      </c>
      <c r="R12" s="1">
        <v>84</v>
      </c>
    </row>
    <row r="13" spans="1:29" x14ac:dyDescent="0.35">
      <c r="A13" s="5">
        <v>3</v>
      </c>
      <c r="B13" s="5" t="s">
        <v>9</v>
      </c>
      <c r="C13" s="5">
        <v>105</v>
      </c>
      <c r="D13" s="5">
        <v>-9</v>
      </c>
      <c r="E13" s="25">
        <f t="shared" si="0"/>
        <v>0.7</v>
      </c>
      <c r="F13" s="5">
        <v>0.63</v>
      </c>
      <c r="G13" s="14">
        <v>74</v>
      </c>
      <c r="P13" s="1">
        <v>2</v>
      </c>
      <c r="Q13" s="1" t="s">
        <v>20</v>
      </c>
      <c r="R13" s="1">
        <v>84</v>
      </c>
    </row>
    <row r="14" spans="1:29" x14ac:dyDescent="0.35">
      <c r="A14" s="5">
        <v>4</v>
      </c>
      <c r="B14" s="5" t="s">
        <v>9</v>
      </c>
      <c r="C14" s="5">
        <v>105</v>
      </c>
      <c r="D14" s="5">
        <v>-8</v>
      </c>
      <c r="E14" s="25">
        <f t="shared" si="0"/>
        <v>0.7</v>
      </c>
      <c r="F14" s="5">
        <v>0.53</v>
      </c>
      <c r="G14" s="14">
        <v>65</v>
      </c>
      <c r="P14" s="1">
        <v>3</v>
      </c>
      <c r="Q14" s="1" t="s">
        <v>20</v>
      </c>
      <c r="R14" s="1">
        <v>81</v>
      </c>
    </row>
    <row r="15" spans="1:29" x14ac:dyDescent="0.35">
      <c r="A15" s="5">
        <v>5</v>
      </c>
      <c r="B15" s="5" t="s">
        <v>9</v>
      </c>
      <c r="C15" s="5">
        <v>105</v>
      </c>
      <c r="D15" s="5">
        <v>-7</v>
      </c>
      <c r="E15" s="25">
        <f t="shared" si="0"/>
        <v>0.7</v>
      </c>
      <c r="F15" s="5">
        <v>0.47</v>
      </c>
      <c r="G15" s="14">
        <v>66</v>
      </c>
      <c r="P15" s="1">
        <v>4</v>
      </c>
      <c r="Q15" s="1" t="s">
        <v>20</v>
      </c>
      <c r="R15" s="1">
        <v>80</v>
      </c>
    </row>
    <row r="16" spans="1:29" x14ac:dyDescent="0.35">
      <c r="A16" s="5">
        <v>6</v>
      </c>
      <c r="B16" s="5" t="s">
        <v>9</v>
      </c>
      <c r="C16" s="5">
        <v>105</v>
      </c>
      <c r="D16" s="5">
        <v>-6</v>
      </c>
      <c r="E16" s="25">
        <f t="shared" si="0"/>
        <v>0.7</v>
      </c>
      <c r="F16" s="5">
        <v>0.54</v>
      </c>
      <c r="G16" s="14">
        <v>63</v>
      </c>
      <c r="P16" s="1">
        <v>5</v>
      </c>
      <c r="Q16" s="1" t="s">
        <v>20</v>
      </c>
      <c r="R16" s="1">
        <v>83</v>
      </c>
    </row>
    <row r="17" spans="1:18" x14ac:dyDescent="0.35">
      <c r="A17" s="5">
        <v>7</v>
      </c>
      <c r="B17" s="5" t="s">
        <v>9</v>
      </c>
      <c r="C17" s="5">
        <v>105</v>
      </c>
      <c r="D17" s="5">
        <v>-5</v>
      </c>
      <c r="E17" s="25">
        <f t="shared" si="0"/>
        <v>0.7</v>
      </c>
      <c r="F17" s="5">
        <v>0.56000000000000005</v>
      </c>
      <c r="G17" s="14">
        <v>64</v>
      </c>
      <c r="P17" s="1">
        <v>6</v>
      </c>
      <c r="Q17" s="1" t="s">
        <v>20</v>
      </c>
      <c r="R17" s="1">
        <v>83</v>
      </c>
    </row>
    <row r="18" spans="1:18" x14ac:dyDescent="0.35">
      <c r="A18" s="5">
        <v>8</v>
      </c>
      <c r="B18" s="5" t="s">
        <v>9</v>
      </c>
      <c r="C18" s="5">
        <v>105</v>
      </c>
      <c r="D18" s="5">
        <v>-4</v>
      </c>
      <c r="E18" s="25">
        <f t="shared" si="0"/>
        <v>0.7</v>
      </c>
      <c r="F18" s="5">
        <v>0.51</v>
      </c>
      <c r="G18" s="14">
        <v>68</v>
      </c>
      <c r="P18" s="1">
        <v>7</v>
      </c>
      <c r="Q18" s="1" t="s">
        <v>20</v>
      </c>
      <c r="R18" s="1">
        <v>74</v>
      </c>
    </row>
    <row r="19" spans="1:18" x14ac:dyDescent="0.35">
      <c r="A19" s="5">
        <v>1</v>
      </c>
      <c r="B19" s="5" t="s">
        <v>9</v>
      </c>
      <c r="C19" s="5">
        <v>120</v>
      </c>
      <c r="D19" s="5">
        <v>-6</v>
      </c>
      <c r="E19" s="25">
        <f t="shared" si="0"/>
        <v>0.8</v>
      </c>
      <c r="F19" s="5">
        <v>0.59</v>
      </c>
      <c r="G19" s="14">
        <v>75</v>
      </c>
      <c r="P19" s="1">
        <v>8</v>
      </c>
      <c r="Q19" s="1" t="s">
        <v>20</v>
      </c>
      <c r="R19" s="1">
        <v>79</v>
      </c>
    </row>
    <row r="20" spans="1:18" x14ac:dyDescent="0.35">
      <c r="A20" s="5">
        <v>2</v>
      </c>
      <c r="B20" s="5" t="s">
        <v>9</v>
      </c>
      <c r="C20" s="5">
        <v>120</v>
      </c>
      <c r="D20" s="5">
        <v>-5</v>
      </c>
      <c r="E20" s="25">
        <f t="shared" si="0"/>
        <v>0.8</v>
      </c>
      <c r="F20" s="5">
        <v>0.53</v>
      </c>
      <c r="G20" s="14">
        <v>70</v>
      </c>
      <c r="P20" s="1">
        <v>1</v>
      </c>
      <c r="Q20" s="1" t="s">
        <v>18</v>
      </c>
      <c r="R20" s="1">
        <v>97</v>
      </c>
    </row>
    <row r="21" spans="1:18" x14ac:dyDescent="0.35">
      <c r="A21" s="5">
        <v>3</v>
      </c>
      <c r="B21" s="5" t="s">
        <v>9</v>
      </c>
      <c r="C21" s="5">
        <v>120</v>
      </c>
      <c r="D21" s="5">
        <v>-4</v>
      </c>
      <c r="E21" s="25">
        <f t="shared" si="0"/>
        <v>0.8</v>
      </c>
      <c r="F21" s="5">
        <v>0.48</v>
      </c>
      <c r="G21" s="14">
        <v>63</v>
      </c>
      <c r="P21" s="1">
        <v>2</v>
      </c>
      <c r="Q21" s="1" t="s">
        <v>18</v>
      </c>
      <c r="R21" s="1">
        <v>97</v>
      </c>
    </row>
    <row r="22" spans="1:18" x14ac:dyDescent="0.35">
      <c r="A22" s="5">
        <v>4</v>
      </c>
      <c r="B22" s="5" t="s">
        <v>9</v>
      </c>
      <c r="C22" s="5">
        <v>120</v>
      </c>
      <c r="D22" s="5">
        <v>-3</v>
      </c>
      <c r="E22" s="25">
        <f t="shared" si="0"/>
        <v>0.8</v>
      </c>
      <c r="F22" s="5">
        <v>0.46</v>
      </c>
      <c r="G22" s="14">
        <v>57</v>
      </c>
      <c r="P22" s="1">
        <v>3</v>
      </c>
      <c r="Q22" s="1" t="s">
        <v>18</v>
      </c>
      <c r="R22" s="1">
        <v>91</v>
      </c>
    </row>
    <row r="23" spans="1:18" x14ac:dyDescent="0.35">
      <c r="A23" s="5">
        <v>5</v>
      </c>
      <c r="B23" s="5" t="s">
        <v>9</v>
      </c>
      <c r="C23" s="5">
        <v>120</v>
      </c>
      <c r="D23" s="5">
        <v>-2</v>
      </c>
      <c r="E23" s="25">
        <f t="shared" si="0"/>
        <v>0.8</v>
      </c>
      <c r="F23" s="5">
        <v>0.42</v>
      </c>
      <c r="G23" s="14">
        <v>52</v>
      </c>
      <c r="P23" s="1">
        <v>4</v>
      </c>
      <c r="Q23" s="1" t="s">
        <v>18</v>
      </c>
      <c r="R23" s="1">
        <v>103</v>
      </c>
    </row>
    <row r="24" spans="1:18" x14ac:dyDescent="0.35">
      <c r="A24" s="5">
        <v>6</v>
      </c>
      <c r="B24" s="5" t="s">
        <v>9</v>
      </c>
      <c r="C24" s="5">
        <v>120</v>
      </c>
      <c r="D24" s="5">
        <v>-1</v>
      </c>
      <c r="E24" s="25">
        <f t="shared" si="0"/>
        <v>0.8</v>
      </c>
      <c r="F24" s="5">
        <v>0.37</v>
      </c>
      <c r="G24" s="14">
        <v>51</v>
      </c>
      <c r="P24" s="1">
        <v>5</v>
      </c>
      <c r="Q24" s="1" t="s">
        <v>18</v>
      </c>
      <c r="R24" s="1">
        <v>96</v>
      </c>
    </row>
    <row r="25" spans="1:18" x14ac:dyDescent="0.35">
      <c r="A25" s="5">
        <v>1</v>
      </c>
      <c r="B25" s="5" t="s">
        <v>9</v>
      </c>
      <c r="C25" s="5">
        <v>135</v>
      </c>
      <c r="D25" s="5">
        <v>-2</v>
      </c>
      <c r="E25" s="25">
        <f t="shared" si="0"/>
        <v>0.9</v>
      </c>
      <c r="F25" s="5">
        <v>0.46</v>
      </c>
      <c r="G25" s="14">
        <v>64</v>
      </c>
      <c r="P25" s="1">
        <v>6</v>
      </c>
      <c r="Q25" s="1" t="s">
        <v>18</v>
      </c>
      <c r="R25" s="1">
        <v>99</v>
      </c>
    </row>
    <row r="26" spans="1:18" x14ac:dyDescent="0.35">
      <c r="A26" s="5">
        <v>2</v>
      </c>
      <c r="B26" s="5" t="s">
        <v>9</v>
      </c>
      <c r="C26" s="5">
        <v>135</v>
      </c>
      <c r="D26" s="5">
        <v>-1</v>
      </c>
      <c r="E26" s="25">
        <f t="shared" si="0"/>
        <v>0.9</v>
      </c>
      <c r="F26" s="5">
        <v>0.36</v>
      </c>
      <c r="G26" s="14">
        <v>48</v>
      </c>
      <c r="P26" s="1">
        <v>7</v>
      </c>
      <c r="Q26" s="1" t="s">
        <v>18</v>
      </c>
      <c r="R26" s="1">
        <v>97</v>
      </c>
    </row>
    <row r="27" spans="1:18" x14ac:dyDescent="0.35">
      <c r="A27" s="5">
        <v>3</v>
      </c>
      <c r="B27" s="5" t="s">
        <v>9</v>
      </c>
      <c r="C27" s="5">
        <v>135</v>
      </c>
      <c r="D27" s="5">
        <v>0</v>
      </c>
      <c r="E27" s="25">
        <f t="shared" si="0"/>
        <v>0.9</v>
      </c>
      <c r="F27" s="5">
        <v>0.3</v>
      </c>
      <c r="G27" s="14">
        <v>40</v>
      </c>
      <c r="P27" s="1">
        <v>8</v>
      </c>
      <c r="Q27" s="1" t="s">
        <v>18</v>
      </c>
      <c r="R27" s="1">
        <v>92</v>
      </c>
    </row>
    <row r="28" spans="1:18" x14ac:dyDescent="0.35">
      <c r="A28" s="5"/>
      <c r="B28" s="5"/>
      <c r="C28"/>
      <c r="D28"/>
      <c r="E28"/>
      <c r="F28" s="5"/>
      <c r="G28" s="14"/>
      <c r="P28" s="1">
        <v>9</v>
      </c>
      <c r="Q28" s="1" t="s">
        <v>18</v>
      </c>
      <c r="R28" s="1">
        <v>108</v>
      </c>
    </row>
    <row r="29" spans="1:18" x14ac:dyDescent="0.35">
      <c r="A29" s="5"/>
      <c r="B29" s="5"/>
      <c r="C29" s="5"/>
      <c r="D29" s="5"/>
      <c r="E29" s="5"/>
      <c r="F29" s="5"/>
      <c r="G29" s="14"/>
      <c r="P29" s="1">
        <v>1</v>
      </c>
      <c r="Q29" s="1" t="s">
        <v>19</v>
      </c>
      <c r="R29" s="1">
        <v>93</v>
      </c>
    </row>
    <row r="30" spans="1:18" x14ac:dyDescent="0.35">
      <c r="A30" s="5"/>
      <c r="B30" s="5"/>
      <c r="C30" s="5"/>
      <c r="D30" s="5"/>
      <c r="E30" s="5"/>
      <c r="F30" s="5"/>
      <c r="G30" s="14"/>
      <c r="P30" s="1">
        <v>2</v>
      </c>
      <c r="Q30" s="1" t="s">
        <v>19</v>
      </c>
      <c r="R30" s="1">
        <v>94</v>
      </c>
    </row>
    <row r="31" spans="1:18" x14ac:dyDescent="0.35">
      <c r="A31" s="5"/>
      <c r="B31" s="5"/>
      <c r="C31" s="5"/>
      <c r="D31" s="5"/>
      <c r="E31" s="5"/>
      <c r="F31" s="5"/>
      <c r="G31" s="14"/>
      <c r="P31" s="1">
        <v>3</v>
      </c>
      <c r="Q31" s="1" t="s">
        <v>19</v>
      </c>
      <c r="R31" s="1">
        <v>100</v>
      </c>
    </row>
    <row r="32" spans="1:18" x14ac:dyDescent="0.35">
      <c r="A32" s="5"/>
      <c r="B32" s="5"/>
      <c r="C32" s="5"/>
      <c r="D32" s="5"/>
      <c r="E32" s="5"/>
      <c r="F32" s="5"/>
      <c r="G32" s="14"/>
      <c r="P32" s="1">
        <v>4</v>
      </c>
      <c r="Q32" s="1" t="s">
        <v>19</v>
      </c>
      <c r="R32" s="1">
        <v>91</v>
      </c>
    </row>
    <row r="33" spans="3:18" x14ac:dyDescent="0.35">
      <c r="C33" s="19"/>
      <c r="D33" s="19"/>
      <c r="E33" s="19"/>
      <c r="P33" s="1">
        <v>5</v>
      </c>
      <c r="Q33" s="1" t="s">
        <v>19</v>
      </c>
      <c r="R33" s="1">
        <v>97</v>
      </c>
    </row>
    <row r="34" spans="3:18" x14ac:dyDescent="0.35">
      <c r="C34" s="19"/>
      <c r="D34" s="19"/>
      <c r="E34" s="19"/>
      <c r="P34" s="1">
        <v>6</v>
      </c>
      <c r="Q34" s="1" t="s">
        <v>19</v>
      </c>
      <c r="R34" s="1">
        <v>96</v>
      </c>
    </row>
    <row r="35" spans="3:18" x14ac:dyDescent="0.35">
      <c r="C35" s="19"/>
      <c r="D35" s="19"/>
      <c r="E35" s="19"/>
      <c r="P35" s="1">
        <v>7</v>
      </c>
      <c r="Q35" s="1" t="s">
        <v>19</v>
      </c>
      <c r="R35" s="1">
        <v>101</v>
      </c>
    </row>
    <row r="36" spans="3:18" x14ac:dyDescent="0.35">
      <c r="C36" s="19"/>
      <c r="D36" s="19"/>
      <c r="E36" s="19"/>
    </row>
    <row r="37" spans="3:18" x14ac:dyDescent="0.35">
      <c r="C37" s="19"/>
      <c r="D37" s="19"/>
      <c r="E37" s="19"/>
    </row>
    <row r="38" spans="3:18" x14ac:dyDescent="0.35">
      <c r="C38" s="19"/>
      <c r="D38" s="19"/>
      <c r="E38" s="19"/>
    </row>
    <row r="39" spans="3:18" x14ac:dyDescent="0.35">
      <c r="C39" s="19"/>
      <c r="D39" s="19"/>
      <c r="E39" s="19"/>
    </row>
    <row r="40" spans="3:18" x14ac:dyDescent="0.35">
      <c r="C40" s="19"/>
      <c r="D40" s="19"/>
      <c r="E40" s="19"/>
    </row>
    <row r="41" spans="3:18" x14ac:dyDescent="0.35">
      <c r="C41" s="19"/>
      <c r="D41" s="19"/>
      <c r="E41" s="19"/>
    </row>
    <row r="42" spans="3:18" x14ac:dyDescent="0.35">
      <c r="C42" s="19"/>
      <c r="D42" s="19"/>
      <c r="E42" s="19"/>
    </row>
    <row r="43" spans="3:18" x14ac:dyDescent="0.35">
      <c r="C43" s="19"/>
      <c r="D43" s="19"/>
      <c r="E43" s="19"/>
    </row>
    <row r="44" spans="3:18" x14ac:dyDescent="0.35">
      <c r="C44" s="19"/>
      <c r="D44" s="19"/>
      <c r="E44" s="19"/>
    </row>
    <row r="45" spans="3:18" x14ac:dyDescent="0.35">
      <c r="C45" s="19"/>
      <c r="D45" s="19"/>
      <c r="E45" s="19"/>
    </row>
    <row r="46" spans="3:18" x14ac:dyDescent="0.35">
      <c r="C46" s="19"/>
      <c r="D46" s="19"/>
      <c r="E46" s="19"/>
    </row>
    <row r="47" spans="3:18" x14ac:dyDescent="0.35">
      <c r="C47" s="19"/>
      <c r="D47" s="19"/>
      <c r="E47" s="19"/>
    </row>
    <row r="48" spans="3:18" x14ac:dyDescent="0.35">
      <c r="C48" s="19"/>
      <c r="D48" s="19"/>
      <c r="E48" s="19"/>
    </row>
    <row r="49" spans="3:8" x14ac:dyDescent="0.35">
      <c r="C49" s="19"/>
      <c r="D49" s="19"/>
      <c r="E49" s="19"/>
    </row>
    <row r="50" spans="3:8" x14ac:dyDescent="0.35">
      <c r="C50" s="19"/>
      <c r="D50" s="19"/>
      <c r="E50" s="19"/>
    </row>
    <row r="51" spans="3:8" x14ac:dyDescent="0.35">
      <c r="C51" s="19"/>
      <c r="D51" s="19"/>
      <c r="E51" s="19"/>
      <c r="G51" s="22"/>
      <c r="H51" s="12"/>
    </row>
    <row r="52" spans="3:8" x14ac:dyDescent="0.35">
      <c r="C52" s="19"/>
      <c r="D52" s="19"/>
      <c r="E52" s="19"/>
      <c r="G52" s="22"/>
      <c r="H52" s="12"/>
    </row>
    <row r="53" spans="3:8" x14ac:dyDescent="0.35">
      <c r="C53" s="19"/>
      <c r="D53" s="19"/>
      <c r="E53" s="19"/>
      <c r="G53" s="22"/>
      <c r="H53" s="12"/>
    </row>
    <row r="54" spans="3:8" x14ac:dyDescent="0.35">
      <c r="C54" s="19"/>
      <c r="D54" s="19"/>
      <c r="E54" s="19"/>
      <c r="G54" s="22"/>
      <c r="H54" s="12"/>
    </row>
    <row r="55" spans="3:8" x14ac:dyDescent="0.35">
      <c r="C55" s="19"/>
      <c r="D55" s="19"/>
      <c r="E55" s="19"/>
      <c r="G55" s="22"/>
      <c r="H55" s="12"/>
    </row>
    <row r="56" spans="3:8" x14ac:dyDescent="0.35">
      <c r="C56" s="19"/>
      <c r="D56" s="19"/>
      <c r="E56" s="19"/>
      <c r="G56" s="22"/>
      <c r="H56" s="12"/>
    </row>
    <row r="57" spans="3:8" x14ac:dyDescent="0.35">
      <c r="C57" s="19"/>
      <c r="D57" s="19"/>
      <c r="E57" s="19"/>
      <c r="G57" s="22"/>
      <c r="H57" s="12"/>
    </row>
    <row r="58" spans="3:8" x14ac:dyDescent="0.35">
      <c r="C58" s="19"/>
      <c r="D58" s="19"/>
      <c r="E58" s="19"/>
      <c r="G58" s="22"/>
      <c r="H58" s="12"/>
    </row>
    <row r="59" spans="3:8" x14ac:dyDescent="0.35">
      <c r="C59" s="19"/>
      <c r="D59" s="19"/>
      <c r="E59" s="19"/>
      <c r="G59" s="22"/>
      <c r="H59" s="12"/>
    </row>
    <row r="60" spans="3:8" x14ac:dyDescent="0.35">
      <c r="C60" s="19"/>
      <c r="D60" s="19"/>
      <c r="E60" s="19"/>
      <c r="G60" s="22"/>
      <c r="H60" s="12"/>
    </row>
    <row r="61" spans="3:8" x14ac:dyDescent="0.35">
      <c r="C61" s="19"/>
      <c r="D61" s="19"/>
      <c r="E61" s="19"/>
      <c r="G61" s="22"/>
      <c r="H61" s="12"/>
    </row>
    <row r="62" spans="3:8" x14ac:dyDescent="0.35">
      <c r="C62" s="19"/>
      <c r="D62" s="19"/>
      <c r="E62" s="19"/>
      <c r="G62" s="22"/>
      <c r="H62" s="12"/>
    </row>
    <row r="63" spans="3:8" x14ac:dyDescent="0.35">
      <c r="C63" s="19"/>
      <c r="D63" s="19"/>
      <c r="E63" s="19"/>
      <c r="G63" s="22"/>
      <c r="H63" s="12"/>
    </row>
    <row r="64" spans="3:8" x14ac:dyDescent="0.35">
      <c r="C64" s="19"/>
      <c r="D64" s="19"/>
      <c r="E64" s="19"/>
      <c r="G64" s="22"/>
      <c r="H64" s="12"/>
    </row>
    <row r="65" spans="3:5" x14ac:dyDescent="0.35">
      <c r="C65" s="19"/>
      <c r="D65" s="19"/>
      <c r="E65" s="19"/>
    </row>
    <row r="66" spans="3:5" x14ac:dyDescent="0.35">
      <c r="C66" s="19"/>
      <c r="D66" s="19"/>
      <c r="E66" s="19"/>
    </row>
    <row r="67" spans="3:5" x14ac:dyDescent="0.35">
      <c r="C67" s="19"/>
      <c r="D67" s="19"/>
      <c r="E67" s="19"/>
    </row>
    <row r="68" spans="3:5" x14ac:dyDescent="0.35">
      <c r="C68" s="19"/>
      <c r="D68" s="19"/>
      <c r="E68" s="19"/>
    </row>
    <row r="69" spans="3:5" x14ac:dyDescent="0.35">
      <c r="C69" s="19"/>
      <c r="D69" s="19"/>
      <c r="E69" s="19"/>
    </row>
    <row r="70" spans="3:5" x14ac:dyDescent="0.35">
      <c r="C70" s="19"/>
      <c r="D70" s="19"/>
      <c r="E70" s="19"/>
    </row>
    <row r="71" spans="3:5" x14ac:dyDescent="0.35">
      <c r="C71" s="19"/>
      <c r="D71" s="19"/>
      <c r="E71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GA_v_OP (m_s)</vt:lpstr>
      <vt:lpstr>GA_v_OP (degrees_s)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Morna O'Hanlon</dc:creator>
  <cp:lastModifiedBy>Eamonn Flanagan</cp:lastModifiedBy>
  <dcterms:created xsi:type="dcterms:W3CDTF">2015-06-05T18:17:20Z</dcterms:created>
  <dcterms:modified xsi:type="dcterms:W3CDTF">2020-07-15T14:59:09Z</dcterms:modified>
</cp:coreProperties>
</file>